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3405" windowWidth="6120" windowHeight="3420" tabRatio="878" activeTab="0"/>
  </bookViews>
  <sheets>
    <sheet name="Плановые затраты" sheetId="1" r:id="rId1"/>
    <sheet name="апрель 19" sheetId="2" r:id="rId2"/>
  </sheets>
  <definedNames>
    <definedName name="_xlnm.Print_Area" localSheetId="1">'апрель 19'!$A$1:$R$118</definedName>
    <definedName name="_xlnm.Print_Area" localSheetId="0">'Плановые затраты'!$A$1:$Q$100</definedName>
  </definedNames>
  <calcPr calcMode="manual" fullCalcOnLoad="1"/>
</workbook>
</file>

<file path=xl/comments2.xml><?xml version="1.0" encoding="utf-8"?>
<comments xmlns="http://schemas.openxmlformats.org/spreadsheetml/2006/main">
  <authors>
    <author>Alliance</author>
  </authors>
  <commentList>
    <comment ref="A32" authorId="0">
      <text>
        <r>
          <rPr>
            <b/>
            <sz val="8"/>
            <rFont val="Tahoma"/>
            <family val="2"/>
          </rPr>
          <t>Alliance:</t>
        </r>
        <r>
          <rPr>
            <sz val="8"/>
            <rFont val="Tahoma"/>
            <family val="2"/>
          </rPr>
          <t xml:space="preserve">
фургон с САКом
</t>
        </r>
      </text>
    </comment>
  </commentList>
</comments>
</file>

<file path=xl/sharedStrings.xml><?xml version="1.0" encoding="utf-8"?>
<sst xmlns="http://schemas.openxmlformats.org/spreadsheetml/2006/main" count="745" uniqueCount="274">
  <si>
    <t>МТЗ-80</t>
  </si>
  <si>
    <t>Марка автомобиля</t>
  </si>
  <si>
    <t>КС 3577</t>
  </si>
  <si>
    <t>ГАЗ 3307</t>
  </si>
  <si>
    <t>12-70 ВС</t>
  </si>
  <si>
    <t>Начальник ПЭО</t>
  </si>
  <si>
    <t>КС - 3579</t>
  </si>
  <si>
    <t>ГАЗ 52-01</t>
  </si>
  <si>
    <t>25 - 91  ВЕ</t>
  </si>
  <si>
    <t>ГАЗ - 53А</t>
  </si>
  <si>
    <t>06 - 11 ВЕ</t>
  </si>
  <si>
    <t>ТО-49</t>
  </si>
  <si>
    <t>ГАЗ - 5312</t>
  </si>
  <si>
    <t>41-12 БЯ</t>
  </si>
  <si>
    <t>15-23 ВА</t>
  </si>
  <si>
    <t>МАЗ  5551</t>
  </si>
  <si>
    <t>99-65 БХ</t>
  </si>
  <si>
    <t>1 час</t>
  </si>
  <si>
    <t>04-01 ВЕ</t>
  </si>
  <si>
    <t>15-24 ВА</t>
  </si>
  <si>
    <t xml:space="preserve">МТЗ -80 </t>
  </si>
  <si>
    <t>43-92 БЯ</t>
  </si>
  <si>
    <t>ЭО 3323</t>
  </si>
  <si>
    <t>14-61 ВВ</t>
  </si>
  <si>
    <t>ГАЗ 3110</t>
  </si>
  <si>
    <t>ВС 12-32</t>
  </si>
  <si>
    <t>ВС 12-33</t>
  </si>
  <si>
    <t>ГАЗ 52</t>
  </si>
  <si>
    <t>74-18 ВТО</t>
  </si>
  <si>
    <t>02-76 ВАА</t>
  </si>
  <si>
    <t>ГАЗ 53-02</t>
  </si>
  <si>
    <t>71-57 ВЕ</t>
  </si>
  <si>
    <t>К406-А1</t>
  </si>
  <si>
    <t>41-13 БЯ</t>
  </si>
  <si>
    <t>с НДС</t>
  </si>
  <si>
    <t>УТВЕРЖДАЮ</t>
  </si>
  <si>
    <t xml:space="preserve">МАЗ 53371 </t>
  </si>
  <si>
    <t>ЗИЛ ММ3554М</t>
  </si>
  <si>
    <t>29-78 ВА</t>
  </si>
  <si>
    <t>МТПЛ 5-11</t>
  </si>
  <si>
    <t>АА 35-09-2</t>
  </si>
  <si>
    <t>АА 36-52-2</t>
  </si>
  <si>
    <t>МАЗ  555102-220</t>
  </si>
  <si>
    <t>АВ 19-89-2</t>
  </si>
  <si>
    <t>УАЗ 22069</t>
  </si>
  <si>
    <t>УАЗ 3909-044-113</t>
  </si>
  <si>
    <t>АВ 34-87-2</t>
  </si>
  <si>
    <t>58-34 ВА-2</t>
  </si>
  <si>
    <t>ЗИЛ-131</t>
  </si>
  <si>
    <t>МАЗ 630303-226</t>
  </si>
  <si>
    <t>АВ 55-28-2</t>
  </si>
  <si>
    <t>ДУ-95-2</t>
  </si>
  <si>
    <t>без НДС</t>
  </si>
  <si>
    <t>Амкодор 332С4-01</t>
  </si>
  <si>
    <t>71-14 ВА-2</t>
  </si>
  <si>
    <t>МУП-351 (МТЗ-82)</t>
  </si>
  <si>
    <t>АВ 71-98-2</t>
  </si>
  <si>
    <t>ВА-2 86-31</t>
  </si>
  <si>
    <t>ЭО 2626-01</t>
  </si>
  <si>
    <t>предприятия "ВПКиТС"</t>
  </si>
  <si>
    <t>Toyota RAV4</t>
  </si>
  <si>
    <t>70-47 ВТ-2</t>
  </si>
  <si>
    <t>EW-1400</t>
  </si>
  <si>
    <t>ВВ-2 20-37</t>
  </si>
  <si>
    <t>-</t>
  </si>
  <si>
    <t>Марка авто</t>
  </si>
  <si>
    <t>А.В. Дударь</t>
  </si>
  <si>
    <t>УАЗ 390945-360</t>
  </si>
  <si>
    <t>УАЗ 390995-360</t>
  </si>
  <si>
    <t>АI 2535-2</t>
  </si>
  <si>
    <t>АI 2532-2</t>
  </si>
  <si>
    <t>АI 2530-2</t>
  </si>
  <si>
    <t>АI 2533-2</t>
  </si>
  <si>
    <t>АI 2531-2</t>
  </si>
  <si>
    <t>АА 78-80-2</t>
  </si>
  <si>
    <t>А.В. Гуриносова</t>
  </si>
  <si>
    <t>(рентабельность 30%)</t>
  </si>
  <si>
    <t>(рентабельность 10%)</t>
  </si>
  <si>
    <t>(рентабельность 5%)</t>
  </si>
  <si>
    <t xml:space="preserve">АА 25-97-2 </t>
  </si>
  <si>
    <t>АЕ 8595-2</t>
  </si>
  <si>
    <t>АВ 6556-2</t>
  </si>
  <si>
    <t>МАЗ5516А8</t>
  </si>
  <si>
    <t>МАЗ6303А8</t>
  </si>
  <si>
    <t>ГАЗ 3309</t>
  </si>
  <si>
    <t>АI 7658-2</t>
  </si>
  <si>
    <t>АI 7657-2</t>
  </si>
  <si>
    <t>GS 210 DCN</t>
  </si>
  <si>
    <t>АI 9552-2</t>
  </si>
  <si>
    <t>ТО-49-40</t>
  </si>
  <si>
    <t>Eisemann S 6400</t>
  </si>
  <si>
    <t xml:space="preserve">АЕ 46-02-2 </t>
  </si>
  <si>
    <t xml:space="preserve">АЕ 47-24-2 </t>
  </si>
  <si>
    <t>АА 54-96-2</t>
  </si>
  <si>
    <t>АА 99-87</t>
  </si>
  <si>
    <t>до деноминации, руб.</t>
  </si>
  <si>
    <t>после деноминации, руб. коп.</t>
  </si>
  <si>
    <t>1 км / маш./час</t>
  </si>
  <si>
    <t>АI 2534-2</t>
  </si>
  <si>
    <t>Амкодор 352 L</t>
  </si>
  <si>
    <t>ВВ 9273-2</t>
  </si>
  <si>
    <t>Комплекс рубильный передвижной МРБ-800</t>
  </si>
  <si>
    <t>ВК 0565-2</t>
  </si>
  <si>
    <t>Подъемник специальный монтажный</t>
  </si>
  <si>
    <t>МТЗ-920</t>
  </si>
  <si>
    <t>ВК 0558-2</t>
  </si>
  <si>
    <t>Geely Emgrand EC7</t>
  </si>
  <si>
    <t>IВ 3813-2</t>
  </si>
  <si>
    <t>МАЗ 55102-225</t>
  </si>
  <si>
    <t>5539-2 АК</t>
  </si>
  <si>
    <t>АК 5503-2</t>
  </si>
  <si>
    <t>ПКСД-5</t>
  </si>
  <si>
    <t>ВВ 5140-2</t>
  </si>
  <si>
    <t>АК 5251-2</t>
  </si>
  <si>
    <t>Тариф для юридических лиц без НДС, руб.</t>
  </si>
  <si>
    <t>Тариф для работников предприятия с НДС (20%), руб.</t>
  </si>
  <si>
    <t>Тариф для населения с НДС (20%), руб.</t>
  </si>
  <si>
    <t>РАСЧЕТ</t>
  </si>
  <si>
    <t>по Государственному предприятию "ВПКиТС"</t>
  </si>
  <si>
    <t>Среднемесячная норма рабочего времени, ч</t>
  </si>
  <si>
    <t>Коэффициент эффективности</t>
  </si>
  <si>
    <t>Сумма начисленной амортизации в месяц, руб.</t>
  </si>
  <si>
    <t>Процент рентабельности</t>
  </si>
  <si>
    <t>НДС</t>
  </si>
  <si>
    <t>Коэффициент изменения стоимости основных средств (Кис.):</t>
  </si>
  <si>
    <t>Размер арендной платы за месяц, руб.      (Апл. - в месяц)</t>
  </si>
  <si>
    <t>Размер арендной платы за час, руб.                       (Апл. - за ч.)</t>
  </si>
  <si>
    <t>А пл.</t>
  </si>
  <si>
    <t>С ост.</t>
  </si>
  <si>
    <t>К ис.</t>
  </si>
  <si>
    <t>- арендная плата (за месяц, час), рублей;</t>
  </si>
  <si>
    <t>- коэффициент изменения стоимости основных средств, на первое число месяца, предшествующего месяцу;</t>
  </si>
  <si>
    <t xml:space="preserve">К эф. </t>
  </si>
  <si>
    <t>- коэффициент эффективности, согласно п. 3.3.9. Учетной политики.</t>
  </si>
  <si>
    <t>- остаточная стоимость движимого имущества на 1 января года, в котором заключается договор аренды движимого имущества, рублей;</t>
  </si>
  <si>
    <t>Налог на добавленную стоимость, руб.      (НДС)</t>
  </si>
  <si>
    <t>Размер арендной платы за месяц, руб.                      (Апл. - в месяц)</t>
  </si>
  <si>
    <t>- налог на добавленную стоимость, рублей.</t>
  </si>
  <si>
    <t>Приложение 1</t>
  </si>
  <si>
    <t>предприятия "ВПКиТС</t>
  </si>
  <si>
    <t>Приложение 2</t>
  </si>
  <si>
    <t>ПЛАНОВЫЙ РАСЧЕТ</t>
  </si>
  <si>
    <t xml:space="preserve">предоставляемый Государственным предприятием "ВПКиТС"                                                                                                                                                                                                         </t>
  </si>
  <si>
    <t xml:space="preserve">стоимости услуги по управлению и технической эксплуатации транспортных средств с экипажем,                                                                                                                                                                                               </t>
  </si>
  <si>
    <t>ГАЗ 330232</t>
  </si>
  <si>
    <t>АК 6281-2</t>
  </si>
  <si>
    <t>АК 4580-2</t>
  </si>
  <si>
    <t>КС 45729А</t>
  </si>
  <si>
    <t>ГАЗ 27057</t>
  </si>
  <si>
    <t>АК 6315-2</t>
  </si>
  <si>
    <t>ЭО 2622-01</t>
  </si>
  <si>
    <t>ВК-2 1432</t>
  </si>
  <si>
    <t xml:space="preserve">ЗИЛ-130 </t>
  </si>
  <si>
    <t>Прицеп МАЗ 83781-02</t>
  </si>
  <si>
    <t>А 35-30 А-2</t>
  </si>
  <si>
    <t>Погрузчик универсальный</t>
  </si>
  <si>
    <t>Амкодор 211</t>
  </si>
  <si>
    <t>ВВ 5152-2</t>
  </si>
  <si>
    <t>Прицеп МАЗ 9397-040</t>
  </si>
  <si>
    <t>АА 3349-2</t>
  </si>
  <si>
    <t>Прицеп МАЗ 856102</t>
  </si>
  <si>
    <t>АА 3020-2</t>
  </si>
  <si>
    <t>БК 0566-2</t>
  </si>
  <si>
    <t xml:space="preserve">Прицеп тракторный самосвальный 2ПТС-6 </t>
  </si>
  <si>
    <t>Беларус 1523, манипулято Palms и рубильная машина Heizohak)</t>
  </si>
  <si>
    <t>Ковш для щепы (V-5м3)</t>
  </si>
  <si>
    <t>Ковш для щепы (V-2,6м3)</t>
  </si>
  <si>
    <t>Отвал снегоочистительный</t>
  </si>
  <si>
    <t>Отвал бульдозерный</t>
  </si>
  <si>
    <t>Щетка в сборе</t>
  </si>
  <si>
    <t>Снегоочиститель фрезерно-роторный</t>
  </si>
  <si>
    <t>SAMAND ЛХ</t>
  </si>
  <si>
    <t>ВВ 9852-2</t>
  </si>
  <si>
    <t>Государст-венный  номер</t>
  </si>
  <si>
    <t>Налог на добавленную стоимость, руб.                (НДС)</t>
  </si>
  <si>
    <t>Среднеме-сячная норма рабочего времени, ч</t>
  </si>
  <si>
    <t>Коэффициент эффектив-ности        (Кэф.)</t>
  </si>
  <si>
    <t>Коэф-фициент эффектив-ности        (Кэф.)</t>
  </si>
  <si>
    <t>Апл. = (Спереоц. * 0,1 * Кэф. / 12 ) + НДС., где:</t>
  </si>
  <si>
    <t>С переоц.</t>
  </si>
  <si>
    <t>- первоначальная (переоцененная) стоимость движимого имущества, рублей;</t>
  </si>
  <si>
    <t>Расчет арендной платы машин, оборудования, транспортных средств, иного движимого имущества, относящегося к основным средствам произведен на основании Указа Президента Республики Беларусь от 29 марта 2012 года №150 "О некоторых вопросах аренды и безвозмездного пользования имущества", находящихся в государственной собственности:</t>
  </si>
  <si>
    <t>Согласно п. 5 Положения "о порядке определения размера арендной платы при сдаче в аренду машин, оборудования, транспортных средств, иного движимого имущества, относящегося к основным средствам, находящихся в государственной собственности:</t>
  </si>
  <si>
    <t>Согласно п. 8 Положения "о порядке определения размера арендной платы при сдаче в аренду машин, оборудования, транспортных средств, иного движимого имущества, относящегося к основным средствам, находящихся в государственной собственности:</t>
  </si>
  <si>
    <r>
      <t xml:space="preserve">Апл. = (Сост. * Кис. * Кэф. / 12 / сред. норма раб. врем.) + НДС., </t>
    </r>
    <r>
      <rPr>
        <sz val="12"/>
        <rFont val="Times New Roman"/>
        <family val="1"/>
      </rPr>
      <t>где:</t>
    </r>
  </si>
  <si>
    <t>Начальник сектора ПЭО</t>
  </si>
  <si>
    <t>- плохо</t>
  </si>
  <si>
    <t>+ плохо</t>
  </si>
  <si>
    <t>МАЗ5516А8 без прицепа</t>
  </si>
  <si>
    <t>МАЗ6303А8 без прицепа</t>
  </si>
  <si>
    <t>"___"______________2019 год</t>
  </si>
  <si>
    <t>аренда</t>
  </si>
  <si>
    <t>ИТОГО</t>
  </si>
  <si>
    <t>Примечание:</t>
  </si>
  <si>
    <t>Выполнение работ в выходной день и (или) в сверхурочное время - оплачивается дополнительно.</t>
  </si>
  <si>
    <t>МАЗ 630303-226 с прицепом МАЗ 83781-02</t>
  </si>
  <si>
    <t xml:space="preserve">МАЗ 630303-226 без прицепа </t>
  </si>
  <si>
    <t>АА 2597-2  (прицеп А 3530                  А-2)</t>
  </si>
  <si>
    <t xml:space="preserve">МТЗ-920 с прицепом тракторным самосвальным 2ПТС-6 </t>
  </si>
  <si>
    <t>МТЗ-920 без прицепа</t>
  </si>
  <si>
    <t>ВК 0558-2 (прицеп                                          БК 0566-2)</t>
  </si>
  <si>
    <t>МАЗ5516А8 с прицепом МАЗ 9397-040</t>
  </si>
  <si>
    <t>АВ 6556-2 (прицеп                           АА 3349-2)</t>
  </si>
  <si>
    <t>МАЗ6303А8 с прицепом МАЗ 856102</t>
  </si>
  <si>
    <t xml:space="preserve">АК 5251-2 (прицеп                          АА 3020-2)           </t>
  </si>
  <si>
    <t>Фургон</t>
  </si>
  <si>
    <t>Грузопассажирский</t>
  </si>
  <si>
    <t>Полуфургон</t>
  </si>
  <si>
    <t>Микроавтобус</t>
  </si>
  <si>
    <t>Технологическая</t>
  </si>
  <si>
    <t>Бортовой</t>
  </si>
  <si>
    <t>Грузовой-бортовой</t>
  </si>
  <si>
    <t>Самосвал</t>
  </si>
  <si>
    <t>Автомастерская</t>
  </si>
  <si>
    <t>Ассенизаторская</t>
  </si>
  <si>
    <t>Автовышка</t>
  </si>
  <si>
    <t>Лесовоз</t>
  </si>
  <si>
    <t>Автокран</t>
  </si>
  <si>
    <t>Груз.спец.фургон</t>
  </si>
  <si>
    <t>Грузопас.-фургон</t>
  </si>
  <si>
    <t>Экскаватор</t>
  </si>
  <si>
    <t>Мотопомпа</t>
  </si>
  <si>
    <t>Компрессор</t>
  </si>
  <si>
    <t>Автопогрузчик</t>
  </si>
  <si>
    <t>Электрогенератор</t>
  </si>
  <si>
    <t>Трактор</t>
  </si>
  <si>
    <t>Манипулятор</t>
  </si>
  <si>
    <t>Уборщик-погр.</t>
  </si>
  <si>
    <t>Каток</t>
  </si>
  <si>
    <t>Погрузчик</t>
  </si>
  <si>
    <t>Лесопогрузчик фронтальный универсальный</t>
  </si>
  <si>
    <t>Щеповоз</t>
  </si>
  <si>
    <t>Сортиментовоз</t>
  </si>
  <si>
    <t>Генератор</t>
  </si>
  <si>
    <t>арендной платы при сдаче в аренду транспортных средств с экипажем</t>
  </si>
  <si>
    <t>Государственный номер</t>
  </si>
  <si>
    <t>Старая цена 20.12.2017</t>
  </si>
  <si>
    <t>АК 6407-2</t>
  </si>
  <si>
    <t>Бульдозер-экскаватор</t>
  </si>
  <si>
    <t>Тракторы  (группа 2)</t>
  </si>
  <si>
    <t>Машины и оборудование подъемно-транспортные и погрузочно-разгрузочные (группа 6)</t>
  </si>
  <si>
    <t>Машины и оборудование для земельных и карьерных работ (группа 7)</t>
  </si>
  <si>
    <t>Машины и оборудование для дорожно-строительных работ; машины, оборудование и устройства железно-дорожного транспорта (группа 9)</t>
  </si>
  <si>
    <t>Машины и оборудование коммунального хозяйства (группа 20)</t>
  </si>
  <si>
    <t>Прочие виды машин и оборудования, не перечисленные выше 1-20 (группа 21)</t>
  </si>
  <si>
    <t>Грузовые автомобили, прицепы и полуприцепы (группа 22)</t>
  </si>
  <si>
    <t>Автобусы, автомобили специальные (группа 23)</t>
  </si>
  <si>
    <t>Легковые автомобили (группа 24)</t>
  </si>
  <si>
    <t>Остаточная стоимость на 1 января 2019 года, руб.                   (Сост.)</t>
  </si>
  <si>
    <t>- коэффициент эффективности, согласно п. 3.3.8. Учетной политики.</t>
  </si>
  <si>
    <t>п. 3.3.8. Учетной политики</t>
  </si>
  <si>
    <t>И.о. директора Государственного</t>
  </si>
  <si>
    <t>___________П.С. Барановский</t>
  </si>
  <si>
    <t>Апл. = Ам. * (1 + Р / 100 ) + НДС., где:</t>
  </si>
  <si>
    <t>Ам.</t>
  </si>
  <si>
    <t>- сумма начисленной амортизации в месяц, рублей;</t>
  </si>
  <si>
    <t>Р</t>
  </si>
  <si>
    <t>- процент рентабельности;</t>
  </si>
  <si>
    <t>Первонача-льная (переоценоч-нная) стоимость движимого имущества на 1 января 2019 года, руб.</t>
  </si>
  <si>
    <t>Мобильная рубильная машина</t>
  </si>
  <si>
    <t>1 подъем / вык. / работа погр./ маш.ч / оборуд. и т.п.</t>
  </si>
  <si>
    <t>МАЗ-6516С9-540, гидроманипулятор Palfinger M100L97CAEXL, рубильного блока  JENZ HEM 561</t>
  </si>
  <si>
    <t>Коэффициент эффективности (Для новой рубильной установки)</t>
  </si>
  <si>
    <t>на 1 апреля 2019 года</t>
  </si>
  <si>
    <t>Грузовой бортовой тентованный</t>
  </si>
  <si>
    <t>ГАЗ-330232</t>
  </si>
  <si>
    <t>АК 8094-2</t>
  </si>
  <si>
    <t>АК 8095-2</t>
  </si>
  <si>
    <t>АК 8093-2</t>
  </si>
  <si>
    <t>Грузовой седельный тягач</t>
  </si>
  <si>
    <t>МАЗ 642290-2120</t>
  </si>
  <si>
    <t>АК 8067-2</t>
  </si>
  <si>
    <t>вводится в действие с 01.04.2019 года</t>
  </si>
  <si>
    <t>__________П.С. Барановский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</si>
</sst>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"/>
    <numFmt numFmtId="182" formatCode="0.00000"/>
    <numFmt numFmtId="183" formatCode="0.0000"/>
    <numFmt numFmtId="184" formatCode="_-* #,##0.0\ _р_._-;\-* #,##0.0\ _р_._-;_-* &quot;-&quot;??\ _р_._-;_-@_-"/>
    <numFmt numFmtId="185" formatCode="_-* #,##0\ _р_._-;\-* #,##0\ _р_._-;_-* &quot;-&quot;??\ _р_._-;_-@_-"/>
    <numFmt numFmtId="186" formatCode="0.000000"/>
    <numFmt numFmtId="187" formatCode="0.0%"/>
    <numFmt numFmtId="188" formatCode="0.0000000"/>
    <numFmt numFmtId="189" formatCode="0.00000000"/>
    <numFmt numFmtId="190" formatCode="_-* #,##0.0\ &quot;р.&quot;_-;\-* #,##0.0\ &quot;р.&quot;_-;_-* &quot;-&quot;??\ &quot;р.&quot;_-;_-@_-"/>
    <numFmt numFmtId="191" formatCode="_-* #,##0\ &quot;р.&quot;_-;\-* #,##0\ &quot;р.&quot;_-;_-* &quot;-&quot;??\ &quot;р.&quot;_-;_-@_-"/>
    <numFmt numFmtId="192" formatCode="_-* #,##0.0_р_._-;\-* #,##0.0_р_._-;_-* &quot;-&quot;?_р_._-;_-@_-"/>
    <numFmt numFmtId="193" formatCode="0.000%"/>
    <numFmt numFmtId="194" formatCode="mmm/yyyy"/>
    <numFmt numFmtId="195" formatCode="_-* #,##0_р_._-;\-* #,##0_р_._-;_-* &quot;-&quot;??_р_._-;_-@_-"/>
    <numFmt numFmtId="196" formatCode="_-* #,##0.0_р_._-;\-* #,##0.0_р_._-;_-* &quot;-&quot;??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_-* #,##0.000_р_._-;\-* #,##0.000_р_._-;_-* &quot;-&quot;???_р_._-;_-@_-"/>
    <numFmt numFmtId="203" formatCode="#,##0.0"/>
    <numFmt numFmtId="204" formatCode="_-* #,##0.000\ _р_._-;\-* #,##0.000\ _р_._-;_-* &quot;-&quot;??\ _р_._-;_-@_-"/>
    <numFmt numFmtId="205" formatCode="d/m;@"/>
    <numFmt numFmtId="206" formatCode="[$-419]d\ mmm;@"/>
    <numFmt numFmtId="207" formatCode="_-* #,##0.000_р_._-;\-* #,##0.000_р_._-;_-* &quot;-&quot;??_р_._-;_-@_-"/>
    <numFmt numFmtId="208" formatCode="_-* #,##0.00_р_._-;\-* #,##0.00_р_._-;_-* &quot;-&quot;???_р_._-;_-@_-"/>
    <numFmt numFmtId="209" formatCode="_-* #,##0.0_р_._-;\-* #,##0.0_р_._-;_-* &quot;-&quot;???_р_._-;_-@_-"/>
    <numFmt numFmtId="210" formatCode="_-* #,##0.0000_р_._-;\-* #,##0.0000_р_._-;_-* &quot;-&quot;???_р_._-;_-@_-"/>
    <numFmt numFmtId="211" formatCode="_-* #,##0_р_._-;\-* #,##0_р_._-;_-* &quot;-&quot;???_р_._-;_-@_-"/>
    <numFmt numFmtId="212" formatCode="#,##0.000"/>
    <numFmt numFmtId="213" formatCode="#,##0.00&quot;р.&quot;"/>
    <numFmt numFmtId="214" formatCode="#,##0.0&quot;р.&quot;;[Red]\-#,##0.0&quot;р.&quot;"/>
    <numFmt numFmtId="215" formatCode="#,##0_ ;[Red]\-#,##0\ "/>
    <numFmt numFmtId="216" formatCode="_-* #,##0.0&quot;р.&quot;_-;\-* #,##0.0&quot;р.&quot;_-;_-* &quot;-&quot;??&quot;р.&quot;_-;_-@_-"/>
    <numFmt numFmtId="217" formatCode="_-* #,##0&quot;р.&quot;_-;\-* #,##0&quot;р.&quot;_-;_-* &quot;-&quot;??&quot;р.&quot;_-;_-@_-"/>
    <numFmt numFmtId="218" formatCode="#,##0.00_ ;\-#,##0.00\ "/>
    <numFmt numFmtId="219" formatCode="#,##0.0_ ;\-#,##0.0\ "/>
    <numFmt numFmtId="220" formatCode="#,##0_ ;\-#,##0\ "/>
    <numFmt numFmtId="221" formatCode="_-* #,##0.0&quot;р.&quot;_-;\-* #,##0.0&quot;р.&quot;_-;_-* &quot;-&quot;?&quot;р.&quot;_-;_-@_-"/>
    <numFmt numFmtId="222" formatCode="_-* #,##0&quot;р.&quot;_-;\-* #,##0&quot;р.&quot;_-;_-* &quot;-&quot;?&quot;р.&quot;_-;_-@_-"/>
    <numFmt numFmtId="223" formatCode="#,##0.0_ ;[Red]\-#,##0.0\ "/>
    <numFmt numFmtId="224" formatCode="#,##0.0000"/>
  </numFmts>
  <fonts count="62">
    <font>
      <sz val="10"/>
      <name val="Arial Cyr"/>
      <family val="0"/>
    </font>
    <font>
      <u val="single"/>
      <sz val="10"/>
      <color indexed="56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9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6" fillId="0" borderId="0" xfId="0" applyFont="1" applyFill="1" applyAlignment="1">
      <alignment horizontal="left" vertical="distributed"/>
    </xf>
    <xf numFmtId="0" fontId="7" fillId="0" borderId="0" xfId="0" applyFont="1" applyFill="1" applyAlignment="1">
      <alignment horizontal="center" vertical="distributed"/>
    </xf>
    <xf numFmtId="0" fontId="6" fillId="0" borderId="10" xfId="0" applyFont="1" applyFill="1" applyBorder="1" applyAlignment="1">
      <alignment horizontal="center" vertical="distributed"/>
    </xf>
    <xf numFmtId="3" fontId="6" fillId="0" borderId="10" xfId="0" applyNumberFormat="1" applyFont="1" applyFill="1" applyBorder="1" applyAlignment="1">
      <alignment horizontal="center" vertical="distributed"/>
    </xf>
    <xf numFmtId="0" fontId="6" fillId="0" borderId="0" xfId="0" applyFont="1" applyFill="1" applyAlignment="1">
      <alignment horizontal="center" vertical="distributed"/>
    </xf>
    <xf numFmtId="0" fontId="6" fillId="0" borderId="0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left" vertical="distributed"/>
    </xf>
    <xf numFmtId="2" fontId="6" fillId="0" borderId="10" xfId="0" applyNumberFormat="1" applyFont="1" applyFill="1" applyBorder="1" applyAlignment="1">
      <alignment horizontal="center" vertical="distributed"/>
    </xf>
    <xf numFmtId="0" fontId="6" fillId="0" borderId="11" xfId="0" applyFont="1" applyFill="1" applyBorder="1" applyAlignment="1">
      <alignment horizontal="center" vertical="distributed"/>
    </xf>
    <xf numFmtId="4" fontId="6" fillId="0" borderId="10" xfId="0" applyNumberFormat="1" applyFont="1" applyFill="1" applyBorder="1" applyAlignment="1">
      <alignment horizontal="center" vertical="distributed"/>
    </xf>
    <xf numFmtId="0" fontId="6" fillId="0" borderId="0" xfId="0" applyFont="1" applyFill="1" applyAlignment="1">
      <alignment vertical="distributed"/>
    </xf>
    <xf numFmtId="183" fontId="6" fillId="0" borderId="10" xfId="0" applyNumberFormat="1" applyFont="1" applyFill="1" applyBorder="1" applyAlignment="1">
      <alignment horizontal="center" vertical="distributed"/>
    </xf>
    <xf numFmtId="0" fontId="8" fillId="0" borderId="0" xfId="0" applyFont="1" applyFill="1" applyAlignment="1">
      <alignment horizontal="center" vertical="distributed"/>
    </xf>
    <xf numFmtId="0" fontId="6" fillId="0" borderId="12" xfId="0" applyFont="1" applyFill="1" applyBorder="1" applyAlignment="1">
      <alignment horizontal="center" vertical="distributed"/>
    </xf>
    <xf numFmtId="0" fontId="5" fillId="0" borderId="0" xfId="0" applyFont="1" applyFill="1" applyAlignment="1">
      <alignment horizontal="center" vertical="distributed"/>
    </xf>
    <xf numFmtId="0" fontId="19" fillId="0" borderId="0" xfId="0" applyFont="1" applyFill="1" applyAlignment="1">
      <alignment horizontal="center" vertical="distributed"/>
    </xf>
    <xf numFmtId="0" fontId="6" fillId="0" borderId="0" xfId="0" applyFont="1" applyFill="1" applyAlignment="1">
      <alignment horizontal="right" vertical="distributed"/>
    </xf>
    <xf numFmtId="49" fontId="6" fillId="0" borderId="0" xfId="0" applyNumberFormat="1" applyFont="1" applyFill="1" applyAlignment="1">
      <alignment horizontal="left" vertical="distributed"/>
    </xf>
    <xf numFmtId="0" fontId="19" fillId="0" borderId="0" xfId="0" applyFont="1" applyFill="1" applyBorder="1" applyAlignment="1">
      <alignment horizontal="center" vertical="distributed"/>
    </xf>
    <xf numFmtId="0" fontId="7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distributed"/>
    </xf>
    <xf numFmtId="0" fontId="19" fillId="0" borderId="0" xfId="0" applyFont="1" applyFill="1" applyAlignment="1">
      <alignment horizontal="left" vertical="distributed"/>
    </xf>
    <xf numFmtId="2" fontId="6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distributed"/>
    </xf>
    <xf numFmtId="0" fontId="6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2" fontId="6" fillId="0" borderId="16" xfId="0" applyNumberFormat="1" applyFont="1" applyFill="1" applyBorder="1" applyAlignment="1">
      <alignment horizontal="center" vertical="distributed"/>
    </xf>
    <xf numFmtId="183" fontId="6" fillId="0" borderId="12" xfId="0" applyNumberFormat="1" applyFont="1" applyFill="1" applyBorder="1" applyAlignment="1">
      <alignment horizontal="center" vertical="distributed"/>
    </xf>
    <xf numFmtId="2" fontId="6" fillId="0" borderId="12" xfId="0" applyNumberFormat="1" applyFont="1" applyFill="1" applyBorder="1" applyAlignment="1">
      <alignment horizontal="center" vertical="distributed"/>
    </xf>
    <xf numFmtId="9" fontId="7" fillId="0" borderId="16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distributed"/>
    </xf>
    <xf numFmtId="0" fontId="6" fillId="0" borderId="18" xfId="0" applyFont="1" applyFill="1" applyBorder="1" applyAlignment="1">
      <alignment horizontal="center" vertical="distributed"/>
    </xf>
    <xf numFmtId="0" fontId="6" fillId="0" borderId="19" xfId="0" applyFont="1" applyFill="1" applyBorder="1" applyAlignment="1">
      <alignment horizontal="center" vertical="distributed"/>
    </xf>
    <xf numFmtId="181" fontId="6" fillId="0" borderId="20" xfId="0" applyNumberFormat="1" applyFont="1" applyFill="1" applyBorder="1" applyAlignment="1">
      <alignment horizontal="center" vertical="distributed"/>
    </xf>
    <xf numFmtId="181" fontId="6" fillId="0" borderId="21" xfId="0" applyNumberFormat="1" applyFont="1" applyFill="1" applyBorder="1" applyAlignment="1">
      <alignment horizontal="center" vertical="distributed"/>
    </xf>
    <xf numFmtId="181" fontId="6" fillId="0" borderId="22" xfId="0" applyNumberFormat="1" applyFont="1" applyFill="1" applyBorder="1" applyAlignment="1">
      <alignment horizontal="center" vertical="distributed"/>
    </xf>
    <xf numFmtId="1" fontId="6" fillId="0" borderId="23" xfId="0" applyNumberFormat="1" applyFont="1" applyFill="1" applyBorder="1" applyAlignment="1">
      <alignment horizontal="center" vertical="distributed"/>
    </xf>
    <xf numFmtId="4" fontId="6" fillId="0" borderId="12" xfId="0" applyNumberFormat="1" applyFont="1" applyFill="1" applyBorder="1" applyAlignment="1">
      <alignment horizontal="center" vertical="distributed"/>
    </xf>
    <xf numFmtId="4" fontId="6" fillId="0" borderId="14" xfId="0" applyNumberFormat="1" applyFont="1" applyFill="1" applyBorder="1" applyAlignment="1">
      <alignment horizontal="center" vertical="distributed"/>
    </xf>
    <xf numFmtId="4" fontId="6" fillId="0" borderId="15" xfId="0" applyNumberFormat="1" applyFont="1" applyFill="1" applyBorder="1" applyAlignment="1">
      <alignment horizontal="center" vertical="distributed"/>
    </xf>
    <xf numFmtId="4" fontId="6" fillId="0" borderId="24" xfId="0" applyNumberFormat="1" applyFont="1" applyFill="1" applyBorder="1" applyAlignment="1">
      <alignment horizontal="center" vertical="distributed"/>
    </xf>
    <xf numFmtId="0" fontId="6" fillId="0" borderId="16" xfId="0" applyFont="1" applyFill="1" applyBorder="1" applyAlignment="1">
      <alignment horizontal="center" vertical="distributed"/>
    </xf>
    <xf numFmtId="4" fontId="6" fillId="0" borderId="16" xfId="0" applyNumberFormat="1" applyFont="1" applyFill="1" applyBorder="1" applyAlignment="1">
      <alignment horizontal="center" vertical="distributed"/>
    </xf>
    <xf numFmtId="2" fontId="7" fillId="0" borderId="23" xfId="0" applyNumberFormat="1" applyFont="1" applyFill="1" applyBorder="1" applyAlignment="1">
      <alignment horizontal="center" vertical="distributed"/>
    </xf>
    <xf numFmtId="0" fontId="19" fillId="0" borderId="0" xfId="0" applyFont="1" applyFill="1" applyAlignment="1">
      <alignment vertical="distributed"/>
    </xf>
    <xf numFmtId="4" fontId="7" fillId="0" borderId="25" xfId="0" applyNumberFormat="1" applyFont="1" applyFill="1" applyBorder="1" applyAlignment="1">
      <alignment horizontal="center" vertical="distributed"/>
    </xf>
    <xf numFmtId="4" fontId="7" fillId="0" borderId="23" xfId="0" applyNumberFormat="1" applyFont="1" applyFill="1" applyBorder="1" applyAlignment="1">
      <alignment horizontal="center" vertical="distributed"/>
    </xf>
    <xf numFmtId="4" fontId="7" fillId="0" borderId="26" xfId="0" applyNumberFormat="1" applyFont="1" applyFill="1" applyBorder="1" applyAlignment="1">
      <alignment horizontal="center" vertical="distributed"/>
    </xf>
    <xf numFmtId="2" fontId="6" fillId="0" borderId="0" xfId="0" applyNumberFormat="1" applyFont="1" applyFill="1" applyAlignment="1">
      <alignment horizontal="center" vertical="distributed"/>
    </xf>
    <xf numFmtId="49" fontId="8" fillId="0" borderId="0" xfId="0" applyNumberFormat="1" applyFont="1" applyFill="1" applyAlignment="1">
      <alignment vertical="distributed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distributed"/>
    </xf>
    <xf numFmtId="0" fontId="7" fillId="0" borderId="28" xfId="0" applyFont="1" applyFill="1" applyBorder="1" applyAlignment="1">
      <alignment horizontal="center" vertical="distributed"/>
    </xf>
    <xf numFmtId="183" fontId="7" fillId="0" borderId="27" xfId="0" applyNumberFormat="1" applyFont="1" applyFill="1" applyBorder="1" applyAlignment="1">
      <alignment horizontal="center" vertical="distributed"/>
    </xf>
    <xf numFmtId="9" fontId="6" fillId="0" borderId="29" xfId="0" applyNumberFormat="1" applyFont="1" applyFill="1" applyBorder="1" applyAlignment="1">
      <alignment horizontal="center" vertical="distributed"/>
    </xf>
    <xf numFmtId="0" fontId="6" fillId="0" borderId="30" xfId="0" applyFont="1" applyFill="1" applyBorder="1" applyAlignment="1">
      <alignment horizontal="center" vertical="distributed"/>
    </xf>
    <xf numFmtId="181" fontId="6" fillId="0" borderId="27" xfId="0" applyNumberFormat="1" applyFont="1" applyFill="1" applyBorder="1" applyAlignment="1">
      <alignment horizontal="center" vertical="distributed"/>
    </xf>
    <xf numFmtId="9" fontId="7" fillId="0" borderId="11" xfId="0" applyNumberFormat="1" applyFont="1" applyFill="1" applyBorder="1" applyAlignment="1">
      <alignment horizontal="center" vertical="center" wrapText="1"/>
    </xf>
    <xf numFmtId="181" fontId="6" fillId="0" borderId="31" xfId="0" applyNumberFormat="1" applyFont="1" applyFill="1" applyBorder="1" applyAlignment="1">
      <alignment horizontal="center" vertical="distributed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distributed"/>
    </xf>
    <xf numFmtId="49" fontId="7" fillId="0" borderId="0" xfId="0" applyNumberFormat="1" applyFont="1" applyFill="1" applyAlignment="1">
      <alignment horizontal="center" vertical="distributed"/>
    </xf>
    <xf numFmtId="183" fontId="6" fillId="0" borderId="16" xfId="0" applyNumberFormat="1" applyFont="1" applyFill="1" applyBorder="1" applyAlignment="1">
      <alignment horizontal="center" vertical="distributed"/>
    </xf>
    <xf numFmtId="2" fontId="7" fillId="0" borderId="26" xfId="0" applyNumberFormat="1" applyFont="1" applyFill="1" applyBorder="1" applyAlignment="1">
      <alignment horizontal="center" vertical="distributed"/>
    </xf>
    <xf numFmtId="0" fontId="6" fillId="0" borderId="2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distributed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distributed"/>
    </xf>
    <xf numFmtId="181" fontId="6" fillId="0" borderId="38" xfId="0" applyNumberFormat="1" applyFont="1" applyFill="1" applyBorder="1" applyAlignment="1">
      <alignment horizontal="center" vertical="distributed"/>
    </xf>
    <xf numFmtId="0" fontId="6" fillId="33" borderId="19" xfId="0" applyFont="1" applyFill="1" applyBorder="1" applyAlignment="1">
      <alignment horizontal="center" vertical="distributed"/>
    </xf>
    <xf numFmtId="0" fontId="6" fillId="33" borderId="16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distributed"/>
    </xf>
    <xf numFmtId="0" fontId="9" fillId="33" borderId="0" xfId="0" applyFont="1" applyFill="1" applyAlignment="1">
      <alignment horizontal="center" vertical="distributed"/>
    </xf>
    <xf numFmtId="0" fontId="9" fillId="33" borderId="0" xfId="0" applyFont="1" applyFill="1" applyAlignment="1">
      <alignment horizontal="left" vertical="distributed"/>
    </xf>
    <xf numFmtId="0" fontId="14" fillId="33" borderId="0" xfId="0" applyFont="1" applyFill="1" applyAlignment="1">
      <alignment horizontal="center" vertical="distributed"/>
    </xf>
    <xf numFmtId="0" fontId="9" fillId="33" borderId="0" xfId="0" applyFont="1" applyFill="1" applyAlignment="1">
      <alignment horizontal="right" vertical="distributed"/>
    </xf>
    <xf numFmtId="0" fontId="8" fillId="33" borderId="0" xfId="0" applyFont="1" applyFill="1" applyAlignment="1">
      <alignment horizontal="left" vertical="distributed"/>
    </xf>
    <xf numFmtId="0" fontId="10" fillId="33" borderId="0" xfId="0" applyFont="1" applyFill="1" applyAlignment="1">
      <alignment horizontal="center" vertical="distributed"/>
    </xf>
    <xf numFmtId="0" fontId="17" fillId="33" borderId="0" xfId="0" applyFont="1" applyFill="1" applyAlignment="1">
      <alignment horizontal="center" vertical="distributed"/>
    </xf>
    <xf numFmtId="0" fontId="11" fillId="33" borderId="0" xfId="0" applyFont="1" applyFill="1" applyAlignment="1">
      <alignment horizontal="center" vertical="distributed"/>
    </xf>
    <xf numFmtId="0" fontId="14" fillId="33" borderId="2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distributed"/>
    </xf>
    <xf numFmtId="0" fontId="13" fillId="33" borderId="0" xfId="0" applyFont="1" applyFill="1" applyAlignment="1">
      <alignment horizontal="center" vertical="distributed"/>
    </xf>
    <xf numFmtId="4" fontId="9" fillId="33" borderId="10" xfId="0" applyNumberFormat="1" applyFont="1" applyFill="1" applyBorder="1" applyAlignment="1">
      <alignment horizontal="center" vertical="distributed"/>
    </xf>
    <xf numFmtId="4" fontId="14" fillId="33" borderId="10" xfId="0" applyNumberFormat="1" applyFont="1" applyFill="1" applyBorder="1" applyAlignment="1">
      <alignment horizontal="center" vertical="distributed"/>
    </xf>
    <xf numFmtId="1" fontId="9" fillId="33" borderId="0" xfId="0" applyNumberFormat="1" applyFont="1" applyFill="1" applyAlignment="1">
      <alignment horizontal="center" vertical="distributed"/>
    </xf>
    <xf numFmtId="0" fontId="12" fillId="33" borderId="0" xfId="0" applyFont="1" applyFill="1" applyAlignment="1">
      <alignment horizontal="center" vertical="distributed"/>
    </xf>
    <xf numFmtId="0" fontId="16" fillId="33" borderId="0" xfId="0" applyFont="1" applyFill="1" applyAlignment="1">
      <alignment horizontal="center" vertical="distributed"/>
    </xf>
    <xf numFmtId="1" fontId="9" fillId="33" borderId="0" xfId="0" applyNumberFormat="1" applyFont="1" applyFill="1" applyAlignment="1">
      <alignment horizontal="left" vertical="distributed"/>
    </xf>
    <xf numFmtId="0" fontId="6" fillId="33" borderId="0" xfId="0" applyFont="1" applyFill="1" applyAlignment="1">
      <alignment horizontal="left" vertical="distributed"/>
    </xf>
    <xf numFmtId="0" fontId="6" fillId="33" borderId="0" xfId="0" applyFont="1" applyFill="1" applyAlignment="1">
      <alignment horizontal="center" vertical="distributed"/>
    </xf>
    <xf numFmtId="0" fontId="9" fillId="33" borderId="0" xfId="0" applyFont="1" applyFill="1" applyAlignment="1">
      <alignment horizontal="left" vertical="distributed"/>
    </xf>
    <xf numFmtId="4" fontId="14" fillId="34" borderId="10" xfId="0" applyNumberFormat="1" applyFont="1" applyFill="1" applyBorder="1" applyAlignment="1">
      <alignment horizontal="center" vertical="distributed"/>
    </xf>
    <xf numFmtId="0" fontId="20" fillId="33" borderId="0" xfId="0" applyFont="1" applyFill="1" applyAlignment="1">
      <alignment horizontal="center" vertical="distributed"/>
    </xf>
    <xf numFmtId="1" fontId="6" fillId="33" borderId="0" xfId="0" applyNumberFormat="1" applyFont="1" applyFill="1" applyAlignment="1">
      <alignment horizontal="center" vertical="distributed"/>
    </xf>
    <xf numFmtId="0" fontId="6" fillId="0" borderId="24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6" fillId="0" borderId="39" xfId="0" applyNumberFormat="1" applyFont="1" applyFill="1" applyBorder="1" applyAlignment="1">
      <alignment horizontal="center" vertical="distributed"/>
    </xf>
    <xf numFmtId="0" fontId="6" fillId="33" borderId="32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horizontal="center" vertical="distributed"/>
    </xf>
    <xf numFmtId="0" fontId="6" fillId="0" borderId="32" xfId="0" applyFont="1" applyFill="1" applyBorder="1" applyAlignment="1">
      <alignment horizontal="center" vertical="distributed"/>
    </xf>
    <xf numFmtId="4" fontId="6" fillId="0" borderId="32" xfId="0" applyNumberFormat="1" applyFont="1" applyFill="1" applyBorder="1" applyAlignment="1">
      <alignment horizontal="center" vertical="distributed"/>
    </xf>
    <xf numFmtId="4" fontId="7" fillId="0" borderId="30" xfId="0" applyNumberFormat="1" applyFont="1" applyFill="1" applyBorder="1" applyAlignment="1">
      <alignment horizontal="center" vertical="distributed"/>
    </xf>
    <xf numFmtId="0" fontId="7" fillId="0" borderId="30" xfId="0" applyFont="1" applyFill="1" applyBorder="1" applyAlignment="1">
      <alignment horizontal="center" vertical="distributed"/>
    </xf>
    <xf numFmtId="0" fontId="6" fillId="33" borderId="41" xfId="0" applyFont="1" applyFill="1" applyBorder="1" applyAlignment="1">
      <alignment horizontal="left" vertical="center" wrapText="1"/>
    </xf>
    <xf numFmtId="4" fontId="6" fillId="33" borderId="39" xfId="0" applyNumberFormat="1" applyFont="1" applyFill="1" applyBorder="1" applyAlignment="1">
      <alignment horizontal="center" vertical="distributed"/>
    </xf>
    <xf numFmtId="183" fontId="58" fillId="33" borderId="12" xfId="0" applyNumberFormat="1" applyFont="1" applyFill="1" applyBorder="1" applyAlignment="1">
      <alignment horizontal="center" vertical="distributed"/>
    </xf>
    <xf numFmtId="2" fontId="58" fillId="33" borderId="12" xfId="0" applyNumberFormat="1" applyFont="1" applyFill="1" applyBorder="1" applyAlignment="1">
      <alignment horizontal="center" vertical="distributed"/>
    </xf>
    <xf numFmtId="3" fontId="58" fillId="33" borderId="12" xfId="0" applyNumberFormat="1" applyFont="1" applyFill="1" applyBorder="1" applyAlignment="1">
      <alignment horizontal="center" vertical="distributed"/>
    </xf>
    <xf numFmtId="181" fontId="58" fillId="33" borderId="20" xfId="0" applyNumberFormat="1" applyFont="1" applyFill="1" applyBorder="1" applyAlignment="1">
      <alignment horizontal="center" vertical="distributed"/>
    </xf>
    <xf numFmtId="1" fontId="58" fillId="33" borderId="25" xfId="0" applyNumberFormat="1" applyFont="1" applyFill="1" applyBorder="1" applyAlignment="1">
      <alignment horizontal="center" vertical="distributed"/>
    </xf>
    <xf numFmtId="183" fontId="58" fillId="0" borderId="10" xfId="0" applyNumberFormat="1" applyFont="1" applyFill="1" applyBorder="1" applyAlignment="1">
      <alignment horizontal="center" vertical="distributed"/>
    </xf>
    <xf numFmtId="2" fontId="58" fillId="0" borderId="10" xfId="0" applyNumberFormat="1" applyFont="1" applyFill="1" applyBorder="1" applyAlignment="1">
      <alignment horizontal="center" vertical="distributed"/>
    </xf>
    <xf numFmtId="3" fontId="58" fillId="0" borderId="10" xfId="0" applyNumberFormat="1" applyFont="1" applyFill="1" applyBorder="1" applyAlignment="1">
      <alignment horizontal="center" vertical="distributed"/>
    </xf>
    <xf numFmtId="181" fontId="58" fillId="0" borderId="21" xfId="0" applyNumberFormat="1" applyFont="1" applyFill="1" applyBorder="1" applyAlignment="1">
      <alignment horizontal="center" vertical="distributed"/>
    </xf>
    <xf numFmtId="1" fontId="58" fillId="0" borderId="23" xfId="0" applyNumberFormat="1" applyFont="1" applyFill="1" applyBorder="1" applyAlignment="1">
      <alignment horizontal="center" vertical="distributed"/>
    </xf>
    <xf numFmtId="0" fontId="58" fillId="33" borderId="10" xfId="0" applyFont="1" applyFill="1" applyBorder="1" applyAlignment="1">
      <alignment horizontal="center" vertical="distributed"/>
    </xf>
    <xf numFmtId="2" fontId="58" fillId="33" borderId="10" xfId="0" applyNumberFormat="1" applyFont="1" applyFill="1" applyBorder="1" applyAlignment="1">
      <alignment horizontal="center" vertical="distributed"/>
    </xf>
    <xf numFmtId="4" fontId="58" fillId="33" borderId="10" xfId="0" applyNumberFormat="1" applyFont="1" applyFill="1" applyBorder="1" applyAlignment="1">
      <alignment horizontal="center" vertical="distributed"/>
    </xf>
    <xf numFmtId="181" fontId="58" fillId="33" borderId="21" xfId="0" applyNumberFormat="1" applyFont="1" applyFill="1" applyBorder="1" applyAlignment="1">
      <alignment horizontal="center" vertical="distributed"/>
    </xf>
    <xf numFmtId="4" fontId="58" fillId="33" borderId="23" xfId="0" applyNumberFormat="1" applyFont="1" applyFill="1" applyBorder="1" applyAlignment="1">
      <alignment horizontal="center" vertical="distributed"/>
    </xf>
    <xf numFmtId="4" fontId="58" fillId="0" borderId="15" xfId="0" applyNumberFormat="1" applyFont="1" applyFill="1" applyBorder="1" applyAlignment="1">
      <alignment horizontal="center" vertical="distributed"/>
    </xf>
    <xf numFmtId="0" fontId="58" fillId="0" borderId="10" xfId="0" applyFont="1" applyFill="1" applyBorder="1" applyAlignment="1">
      <alignment horizontal="center" vertical="distributed"/>
    </xf>
    <xf numFmtId="4" fontId="58" fillId="0" borderId="10" xfId="0" applyNumberFormat="1" applyFont="1" applyFill="1" applyBorder="1" applyAlignment="1">
      <alignment horizontal="center" vertical="distributed"/>
    </xf>
    <xf numFmtId="4" fontId="58" fillId="0" borderId="23" xfId="0" applyNumberFormat="1" applyFont="1" applyFill="1" applyBorder="1" applyAlignment="1">
      <alignment horizontal="center" vertical="distributed"/>
    </xf>
    <xf numFmtId="183" fontId="58" fillId="0" borderId="32" xfId="0" applyNumberFormat="1" applyFont="1" applyFill="1" applyBorder="1" applyAlignment="1">
      <alignment horizontal="center" vertical="distributed"/>
    </xf>
    <xf numFmtId="2" fontId="58" fillId="0" borderId="32" xfId="0" applyNumberFormat="1" applyFont="1" applyFill="1" applyBorder="1" applyAlignment="1">
      <alignment horizontal="center" vertical="distributed"/>
    </xf>
    <xf numFmtId="3" fontId="58" fillId="0" borderId="32" xfId="0" applyNumberFormat="1" applyFont="1" applyFill="1" applyBorder="1" applyAlignment="1">
      <alignment horizontal="center" vertical="distributed"/>
    </xf>
    <xf numFmtId="181" fontId="58" fillId="0" borderId="38" xfId="0" applyNumberFormat="1" applyFont="1" applyFill="1" applyBorder="1" applyAlignment="1">
      <alignment horizontal="center" vertical="distributed"/>
    </xf>
    <xf numFmtId="1" fontId="58" fillId="0" borderId="30" xfId="0" applyNumberFormat="1" applyFont="1" applyFill="1" applyBorder="1" applyAlignment="1">
      <alignment horizontal="center" vertical="distributed"/>
    </xf>
    <xf numFmtId="4" fontId="58" fillId="0" borderId="14" xfId="0" applyNumberFormat="1" applyFont="1" applyFill="1" applyBorder="1" applyAlignment="1">
      <alignment horizontal="center" vertical="distributed"/>
    </xf>
    <xf numFmtId="0" fontId="58" fillId="0" borderId="12" xfId="0" applyFont="1" applyFill="1" applyBorder="1" applyAlignment="1">
      <alignment horizontal="center" vertical="distributed"/>
    </xf>
    <xf numFmtId="2" fontId="58" fillId="0" borderId="12" xfId="0" applyNumberFormat="1" applyFont="1" applyFill="1" applyBorder="1" applyAlignment="1">
      <alignment horizontal="center" vertical="distributed"/>
    </xf>
    <xf numFmtId="4" fontId="58" fillId="0" borderId="12" xfId="0" applyNumberFormat="1" applyFont="1" applyFill="1" applyBorder="1" applyAlignment="1">
      <alignment horizontal="center" vertical="distributed"/>
    </xf>
    <xf numFmtId="181" fontId="58" fillId="0" borderId="20" xfId="0" applyNumberFormat="1" applyFont="1" applyFill="1" applyBorder="1" applyAlignment="1">
      <alignment horizontal="center" vertical="distributed"/>
    </xf>
    <xf numFmtId="4" fontId="58" fillId="0" borderId="25" xfId="0" applyNumberFormat="1" applyFont="1" applyFill="1" applyBorder="1" applyAlignment="1">
      <alignment horizontal="center" vertical="distributed"/>
    </xf>
    <xf numFmtId="183" fontId="58" fillId="0" borderId="12" xfId="0" applyNumberFormat="1" applyFont="1" applyFill="1" applyBorder="1" applyAlignment="1">
      <alignment horizontal="center" vertical="distributed"/>
    </xf>
    <xf numFmtId="3" fontId="58" fillId="0" borderId="12" xfId="0" applyNumberFormat="1" applyFont="1" applyFill="1" applyBorder="1" applyAlignment="1">
      <alignment horizontal="center" vertical="distributed"/>
    </xf>
    <xf numFmtId="1" fontId="58" fillId="0" borderId="25" xfId="0" applyNumberFormat="1" applyFont="1" applyFill="1" applyBorder="1" applyAlignment="1">
      <alignment horizontal="center" vertical="distributed"/>
    </xf>
    <xf numFmtId="183" fontId="58" fillId="33" borderId="10" xfId="0" applyNumberFormat="1" applyFont="1" applyFill="1" applyBorder="1" applyAlignment="1">
      <alignment horizontal="center" vertical="distributed"/>
    </xf>
    <xf numFmtId="4" fontId="58" fillId="33" borderId="17" xfId="0" applyNumberFormat="1" applyFont="1" applyFill="1" applyBorder="1" applyAlignment="1">
      <alignment horizontal="center" vertical="distributed"/>
    </xf>
    <xf numFmtId="2" fontId="58" fillId="33" borderId="23" xfId="0" applyNumberFormat="1" applyFont="1" applyFill="1" applyBorder="1" applyAlignment="1">
      <alignment horizontal="center" vertical="distributed"/>
    </xf>
    <xf numFmtId="3" fontId="58" fillId="33" borderId="10" xfId="0" applyNumberFormat="1" applyFont="1" applyFill="1" applyBorder="1" applyAlignment="1">
      <alignment horizontal="center" vertical="distributed"/>
    </xf>
    <xf numFmtId="1" fontId="58" fillId="33" borderId="23" xfId="0" applyNumberFormat="1" applyFont="1" applyFill="1" applyBorder="1" applyAlignment="1">
      <alignment horizontal="center" vertical="distributed"/>
    </xf>
    <xf numFmtId="183" fontId="58" fillId="33" borderId="32" xfId="0" applyNumberFormat="1" applyFont="1" applyFill="1" applyBorder="1" applyAlignment="1">
      <alignment horizontal="center" vertical="distributed"/>
    </xf>
    <xf numFmtId="2" fontId="58" fillId="33" borderId="32" xfId="0" applyNumberFormat="1" applyFont="1" applyFill="1" applyBorder="1" applyAlignment="1">
      <alignment horizontal="center" vertical="distributed"/>
    </xf>
    <xf numFmtId="3" fontId="58" fillId="33" borderId="32" xfId="0" applyNumberFormat="1" applyFont="1" applyFill="1" applyBorder="1" applyAlignment="1">
      <alignment horizontal="center" vertical="distributed"/>
    </xf>
    <xf numFmtId="181" fontId="58" fillId="33" borderId="38" xfId="0" applyNumberFormat="1" applyFont="1" applyFill="1" applyBorder="1" applyAlignment="1">
      <alignment horizontal="center" vertical="distributed"/>
    </xf>
    <xf numFmtId="1" fontId="58" fillId="33" borderId="30" xfId="0" applyNumberFormat="1" applyFont="1" applyFill="1" applyBorder="1" applyAlignment="1">
      <alignment horizontal="center" vertical="distributed"/>
    </xf>
    <xf numFmtId="183" fontId="58" fillId="0" borderId="16" xfId="0" applyNumberFormat="1" applyFont="1" applyFill="1" applyBorder="1" applyAlignment="1">
      <alignment horizontal="center" vertical="distributed"/>
    </xf>
    <xf numFmtId="2" fontId="58" fillId="0" borderId="16" xfId="0" applyNumberFormat="1" applyFont="1" applyFill="1" applyBorder="1" applyAlignment="1">
      <alignment horizontal="center" vertical="distributed"/>
    </xf>
    <xf numFmtId="3" fontId="58" fillId="0" borderId="16" xfId="0" applyNumberFormat="1" applyFont="1" applyFill="1" applyBorder="1" applyAlignment="1">
      <alignment horizontal="center" vertical="distributed"/>
    </xf>
    <xf numFmtId="181" fontId="58" fillId="0" borderId="22" xfId="0" applyNumberFormat="1" applyFont="1" applyFill="1" applyBorder="1" applyAlignment="1">
      <alignment horizontal="center" vertical="distributed"/>
    </xf>
    <xf numFmtId="1" fontId="58" fillId="0" borderId="26" xfId="0" applyNumberFormat="1" applyFont="1" applyFill="1" applyBorder="1" applyAlignment="1">
      <alignment horizontal="center" vertical="distributed"/>
    </xf>
    <xf numFmtId="183" fontId="7" fillId="0" borderId="29" xfId="0" applyNumberFormat="1" applyFont="1" applyFill="1" applyBorder="1" applyAlignment="1">
      <alignment horizontal="center" vertical="distributed"/>
    </xf>
    <xf numFmtId="183" fontId="7" fillId="0" borderId="28" xfId="0" applyNumberFormat="1" applyFont="1" applyFill="1" applyBorder="1" applyAlignment="1">
      <alignment horizontal="center" vertical="distributed"/>
    </xf>
    <xf numFmtId="49" fontId="8" fillId="0" borderId="0" xfId="0" applyNumberFormat="1" applyFont="1" applyFill="1" applyAlignment="1">
      <alignment vertical="center" wrapText="1"/>
    </xf>
    <xf numFmtId="4" fontId="58" fillId="33" borderId="39" xfId="0" applyNumberFormat="1" applyFont="1" applyFill="1" applyBorder="1" applyAlignment="1">
      <alignment horizontal="center" vertical="distributed"/>
    </xf>
    <xf numFmtId="3" fontId="58" fillId="0" borderId="25" xfId="0" applyNumberFormat="1" applyFont="1" applyFill="1" applyBorder="1" applyAlignment="1">
      <alignment horizontal="center" vertical="distributed"/>
    </xf>
    <xf numFmtId="3" fontId="58" fillId="0" borderId="23" xfId="0" applyNumberFormat="1" applyFont="1" applyFill="1" applyBorder="1" applyAlignment="1">
      <alignment horizontal="center" vertical="distributed"/>
    </xf>
    <xf numFmtId="2" fontId="58" fillId="0" borderId="23" xfId="0" applyNumberFormat="1" applyFont="1" applyFill="1" applyBorder="1" applyAlignment="1">
      <alignment horizontal="center" vertical="distributed"/>
    </xf>
    <xf numFmtId="0" fontId="58" fillId="0" borderId="11" xfId="0" applyFont="1" applyFill="1" applyBorder="1" applyAlignment="1">
      <alignment horizontal="center" vertical="distributed"/>
    </xf>
    <xf numFmtId="3" fontId="58" fillId="0" borderId="11" xfId="0" applyNumberFormat="1" applyFont="1" applyFill="1" applyBorder="1" applyAlignment="1">
      <alignment horizontal="center" vertical="distributed"/>
    </xf>
    <xf numFmtId="181" fontId="58" fillId="0" borderId="31" xfId="0" applyNumberFormat="1" applyFont="1" applyFill="1" applyBorder="1" applyAlignment="1">
      <alignment horizontal="center" vertical="distributed"/>
    </xf>
    <xf numFmtId="3" fontId="58" fillId="0" borderId="42" xfId="0" applyNumberFormat="1" applyFont="1" applyFill="1" applyBorder="1" applyAlignment="1">
      <alignment horizontal="center" vertical="distributed"/>
    </xf>
    <xf numFmtId="4" fontId="58" fillId="0" borderId="41" xfId="0" applyNumberFormat="1" applyFont="1" applyFill="1" applyBorder="1" applyAlignment="1">
      <alignment horizontal="center" vertical="distributed"/>
    </xf>
    <xf numFmtId="4" fontId="58" fillId="0" borderId="16" xfId="0" applyNumberFormat="1" applyFont="1" applyFill="1" applyBorder="1" applyAlignment="1">
      <alignment horizontal="center" vertical="distributed"/>
    </xf>
    <xf numFmtId="4" fontId="58" fillId="0" borderId="39" xfId="0" applyNumberFormat="1" applyFont="1" applyFill="1" applyBorder="1" applyAlignment="1">
      <alignment horizontal="center" vertical="distributed"/>
    </xf>
    <xf numFmtId="4" fontId="58" fillId="0" borderId="17" xfId="0" applyNumberFormat="1" applyFont="1" applyFill="1" applyBorder="1" applyAlignment="1">
      <alignment horizontal="center" vertical="distributed"/>
    </xf>
    <xf numFmtId="0" fontId="58" fillId="0" borderId="16" xfId="0" applyFont="1" applyFill="1" applyBorder="1" applyAlignment="1">
      <alignment horizontal="center" vertical="distributed"/>
    </xf>
    <xf numFmtId="3" fontId="58" fillId="0" borderId="26" xfId="0" applyNumberFormat="1" applyFont="1" applyFill="1" applyBorder="1" applyAlignment="1">
      <alignment horizontal="center" vertical="distributed"/>
    </xf>
    <xf numFmtId="4" fontId="58" fillId="33" borderId="43" xfId="0" applyNumberFormat="1" applyFont="1" applyFill="1" applyBorder="1" applyAlignment="1">
      <alignment horizontal="center" vertical="distributed"/>
    </xf>
    <xf numFmtId="0" fontId="6" fillId="33" borderId="0" xfId="0" applyFont="1" applyFill="1" applyAlignment="1">
      <alignment horizontal="left" vertical="distributed"/>
    </xf>
    <xf numFmtId="0" fontId="6" fillId="33" borderId="10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19" fillId="33" borderId="0" xfId="0" applyFont="1" applyFill="1" applyAlignment="1">
      <alignment horizontal="left" vertical="distributed"/>
    </xf>
    <xf numFmtId="0" fontId="6" fillId="0" borderId="27" xfId="0" applyFont="1" applyFill="1" applyBorder="1" applyAlignment="1">
      <alignment horizontal="center" vertical="distributed"/>
    </xf>
    <xf numFmtId="4" fontId="59" fillId="33" borderId="39" xfId="0" applyNumberFormat="1" applyFont="1" applyFill="1" applyBorder="1" applyAlignment="1">
      <alignment horizontal="center" vertical="distributed"/>
    </xf>
    <xf numFmtId="183" fontId="59" fillId="0" borderId="10" xfId="0" applyNumberFormat="1" applyFont="1" applyFill="1" applyBorder="1" applyAlignment="1">
      <alignment horizontal="center" vertical="distributed"/>
    </xf>
    <xf numFmtId="2" fontId="59" fillId="0" borderId="10" xfId="0" applyNumberFormat="1" applyFont="1" applyFill="1" applyBorder="1" applyAlignment="1">
      <alignment horizontal="center" vertical="distributed"/>
    </xf>
    <xf numFmtId="181" fontId="59" fillId="0" borderId="21" xfId="0" applyNumberFormat="1" applyFont="1" applyFill="1" applyBorder="1" applyAlignment="1">
      <alignment horizontal="center" vertical="distributed"/>
    </xf>
    <xf numFmtId="4" fontId="59" fillId="0" borderId="10" xfId="0" applyNumberFormat="1" applyFont="1" applyFill="1" applyBorder="1" applyAlignment="1">
      <alignment horizontal="center" vertical="distributed"/>
    </xf>
    <xf numFmtId="2" fontId="60" fillId="0" borderId="23" xfId="0" applyNumberFormat="1" applyFont="1" applyFill="1" applyBorder="1" applyAlignment="1">
      <alignment horizontal="center" vertical="distributed"/>
    </xf>
    <xf numFmtId="0" fontId="6" fillId="0" borderId="4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4" fontId="58" fillId="0" borderId="45" xfId="0" applyNumberFormat="1" applyFont="1" applyFill="1" applyBorder="1" applyAlignment="1">
      <alignment horizontal="center" vertical="distributed"/>
    </xf>
    <xf numFmtId="183" fontId="58" fillId="0" borderId="11" xfId="0" applyNumberFormat="1" applyFont="1" applyFill="1" applyBorder="1" applyAlignment="1">
      <alignment horizontal="center" vertical="distributed"/>
    </xf>
    <xf numFmtId="2" fontId="58" fillId="0" borderId="11" xfId="0" applyNumberFormat="1" applyFont="1" applyFill="1" applyBorder="1" applyAlignment="1">
      <alignment horizontal="center" vertical="distributed"/>
    </xf>
    <xf numFmtId="4" fontId="58" fillId="0" borderId="11" xfId="0" applyNumberFormat="1" applyFont="1" applyFill="1" applyBorder="1" applyAlignment="1">
      <alignment horizontal="center" vertical="distributed"/>
    </xf>
    <xf numFmtId="1" fontId="58" fillId="0" borderId="42" xfId="0" applyNumberFormat="1" applyFont="1" applyFill="1" applyBorder="1" applyAlignment="1">
      <alignment horizontal="center" vertical="distributed"/>
    </xf>
    <xf numFmtId="4" fontId="6" fillId="0" borderId="45" xfId="0" applyNumberFormat="1" applyFont="1" applyFill="1" applyBorder="1" applyAlignment="1">
      <alignment horizontal="center" vertical="distributed"/>
    </xf>
    <xf numFmtId="2" fontId="6" fillId="0" borderId="11" xfId="0" applyNumberFormat="1" applyFont="1" applyFill="1" applyBorder="1" applyAlignment="1">
      <alignment horizontal="center" vertical="distributed"/>
    </xf>
    <xf numFmtId="4" fontId="6" fillId="0" borderId="11" xfId="0" applyNumberFormat="1" applyFont="1" applyFill="1" applyBorder="1" applyAlignment="1">
      <alignment horizontal="center" vertical="distributed"/>
    </xf>
    <xf numFmtId="4" fontId="7" fillId="0" borderId="42" xfId="0" applyNumberFormat="1" applyFont="1" applyFill="1" applyBorder="1" applyAlignment="1">
      <alignment horizontal="center" vertical="distributed"/>
    </xf>
    <xf numFmtId="0" fontId="7" fillId="0" borderId="46" xfId="0" applyFont="1" applyFill="1" applyBorder="1" applyAlignment="1">
      <alignment horizontal="center" vertical="center" wrapText="1"/>
    </xf>
    <xf numFmtId="4" fontId="6" fillId="0" borderId="47" xfId="0" applyNumberFormat="1" applyFont="1" applyFill="1" applyBorder="1" applyAlignment="1">
      <alignment horizontal="center" vertical="distributed"/>
    </xf>
    <xf numFmtId="2" fontId="6" fillId="0" borderId="37" xfId="0" applyNumberFormat="1" applyFont="1" applyFill="1" applyBorder="1" applyAlignment="1">
      <alignment horizontal="center" vertical="distributed"/>
    </xf>
    <xf numFmtId="4" fontId="58" fillId="0" borderId="26" xfId="0" applyNumberFormat="1" applyFont="1" applyFill="1" applyBorder="1" applyAlignment="1">
      <alignment horizontal="center" vertical="distributed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distributed"/>
    </xf>
    <xf numFmtId="0" fontId="8" fillId="33" borderId="0" xfId="0" applyFont="1" applyFill="1" applyAlignment="1">
      <alignment horizontal="right" vertical="distributed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left" vertical="distributed"/>
    </xf>
    <xf numFmtId="0" fontId="9" fillId="33" borderId="0" xfId="0" applyFont="1" applyFill="1" applyAlignment="1">
      <alignment horizontal="left" vertical="distributed"/>
    </xf>
    <xf numFmtId="2" fontId="9" fillId="33" borderId="11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distributed"/>
    </xf>
    <xf numFmtId="0" fontId="8" fillId="33" borderId="0" xfId="0" applyFont="1" applyFill="1" applyAlignment="1">
      <alignment horizontal="left" vertical="distributed"/>
    </xf>
    <xf numFmtId="0" fontId="9" fillId="33" borderId="0" xfId="0" applyFont="1" applyFill="1" applyAlignment="1">
      <alignment horizontal="right" vertical="distributed"/>
    </xf>
    <xf numFmtId="0" fontId="19" fillId="0" borderId="0" xfId="0" applyFont="1" applyFill="1" applyBorder="1" applyAlignment="1">
      <alignment horizontal="left" vertical="distributed"/>
    </xf>
    <xf numFmtId="0" fontId="19" fillId="0" borderId="0" xfId="0" applyFont="1" applyFill="1" applyAlignment="1">
      <alignment horizontal="left" vertical="distributed"/>
    </xf>
    <xf numFmtId="0" fontId="7" fillId="0" borderId="4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3" fontId="7" fillId="0" borderId="50" xfId="0" applyNumberFormat="1" applyFont="1" applyFill="1" applyBorder="1" applyAlignment="1">
      <alignment horizontal="center" vertical="distributed"/>
    </xf>
    <xf numFmtId="3" fontId="7" fillId="0" borderId="51" xfId="0" applyNumberFormat="1" applyFont="1" applyFill="1" applyBorder="1" applyAlignment="1">
      <alignment horizontal="center" vertical="distributed"/>
    </xf>
    <xf numFmtId="3" fontId="7" fillId="0" borderId="52" xfId="0" applyNumberFormat="1" applyFont="1" applyFill="1" applyBorder="1" applyAlignment="1">
      <alignment horizontal="center" vertical="distributed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 wrapText="1"/>
    </xf>
    <xf numFmtId="0" fontId="6" fillId="0" borderId="45" xfId="0" applyFont="1" applyFill="1" applyBorder="1" applyAlignment="1">
      <alignment horizontal="left" vertical="distributed"/>
    </xf>
    <xf numFmtId="0" fontId="6" fillId="0" borderId="57" xfId="0" applyFont="1" applyFill="1" applyBorder="1" applyAlignment="1">
      <alignment horizontal="left" vertical="distributed"/>
    </xf>
    <xf numFmtId="0" fontId="6" fillId="0" borderId="61" xfId="0" applyFont="1" applyFill="1" applyBorder="1" applyAlignment="1">
      <alignment horizontal="left" vertical="distributed"/>
    </xf>
    <xf numFmtId="0" fontId="8" fillId="0" borderId="0" xfId="0" applyFont="1" applyFill="1" applyAlignment="1">
      <alignment horizontal="center" vertical="center" wrapText="1"/>
    </xf>
    <xf numFmtId="0" fontId="6" fillId="0" borderId="62" xfId="0" applyFont="1" applyFill="1" applyBorder="1" applyAlignment="1">
      <alignment horizontal="left" vertical="distributed"/>
    </xf>
    <xf numFmtId="0" fontId="6" fillId="0" borderId="63" xfId="0" applyFont="1" applyFill="1" applyBorder="1" applyAlignment="1">
      <alignment horizontal="left" vertical="distributed"/>
    </xf>
    <xf numFmtId="0" fontId="6" fillId="0" borderId="64" xfId="0" applyFont="1" applyFill="1" applyBorder="1" applyAlignment="1">
      <alignment horizontal="left" vertical="distributed"/>
    </xf>
    <xf numFmtId="0" fontId="6" fillId="0" borderId="0" xfId="0" applyFont="1" applyFill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distributed"/>
    </xf>
    <xf numFmtId="0" fontId="6" fillId="0" borderId="32" xfId="0" applyFont="1" applyFill="1" applyBorder="1" applyAlignment="1">
      <alignment horizontal="left" vertical="distributed"/>
    </xf>
    <xf numFmtId="0" fontId="6" fillId="0" borderId="40" xfId="0" applyFont="1" applyFill="1" applyBorder="1" applyAlignment="1">
      <alignment horizontal="left" vertical="distributed"/>
    </xf>
    <xf numFmtId="0" fontId="18" fillId="0" borderId="0" xfId="0" applyFont="1" applyFill="1" applyAlignment="1">
      <alignment horizontal="center" vertical="distributed"/>
    </xf>
    <xf numFmtId="0" fontId="18" fillId="34" borderId="0" xfId="0" applyFont="1" applyFill="1" applyAlignment="1">
      <alignment horizontal="center" vertical="distributed"/>
    </xf>
    <xf numFmtId="0" fontId="19" fillId="33" borderId="0" xfId="0" applyFont="1" applyFill="1" applyAlignment="1">
      <alignment horizontal="left" vertical="distributed"/>
    </xf>
    <xf numFmtId="0" fontId="6" fillId="0" borderId="65" xfId="0" applyFont="1" applyFill="1" applyBorder="1" applyAlignment="1">
      <alignment horizontal="left" vertical="distributed"/>
    </xf>
    <xf numFmtId="0" fontId="6" fillId="0" borderId="56" xfId="0" applyFont="1" applyFill="1" applyBorder="1" applyAlignment="1">
      <alignment horizontal="left" vertical="distributed"/>
    </xf>
    <xf numFmtId="0" fontId="6" fillId="0" borderId="66" xfId="0" applyFont="1" applyFill="1" applyBorder="1" applyAlignment="1">
      <alignment horizontal="left" vertical="distributed"/>
    </xf>
    <xf numFmtId="0" fontId="19" fillId="0" borderId="0" xfId="0" applyFont="1" applyFill="1" applyAlignment="1">
      <alignment horizontal="right" vertical="distributed"/>
    </xf>
    <xf numFmtId="0" fontId="6" fillId="0" borderId="67" xfId="0" applyFont="1" applyFill="1" applyBorder="1" applyAlignment="1">
      <alignment horizontal="left" vertical="distributed"/>
    </xf>
    <xf numFmtId="0" fontId="6" fillId="0" borderId="68" xfId="0" applyFont="1" applyFill="1" applyBorder="1" applyAlignment="1">
      <alignment horizontal="left" vertical="distributed"/>
    </xf>
    <xf numFmtId="0" fontId="6" fillId="0" borderId="47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distributed"/>
    </xf>
    <xf numFmtId="0" fontId="7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Q202"/>
  <sheetViews>
    <sheetView tabSelected="1" view="pageBreakPreview" zoomScaleSheetLayoutView="100" zoomScalePageLayoutView="0" workbookViewId="0" topLeftCell="A1">
      <selection activeCell="B100" sqref="B100:C100"/>
    </sheetView>
  </sheetViews>
  <sheetFormatPr defaultColWidth="8.875" defaultRowHeight="12.75"/>
  <cols>
    <col min="1" max="1" width="17.875" style="84" customWidth="1"/>
    <col min="2" max="2" width="22.25390625" style="85" customWidth="1"/>
    <col min="3" max="3" width="14.75390625" style="84" customWidth="1"/>
    <col min="4" max="4" width="9.25390625" style="84" customWidth="1"/>
    <col min="5" max="6" width="9.25390625" style="84" hidden="1" customWidth="1"/>
    <col min="7" max="7" width="11.125" style="86" hidden="1" customWidth="1"/>
    <col min="8" max="8" width="9.125" style="84" customWidth="1"/>
    <col min="9" max="9" width="12.875" style="86" hidden="1" customWidth="1"/>
    <col min="10" max="10" width="11.375" style="84" customWidth="1"/>
    <col min="11" max="11" width="9.375" style="84" hidden="1" customWidth="1"/>
    <col min="12" max="13" width="9.25390625" style="84" customWidth="1"/>
    <col min="14" max="14" width="11.375" style="84" customWidth="1"/>
    <col min="15" max="15" width="9.00390625" style="84" customWidth="1"/>
    <col min="16" max="16" width="9.25390625" style="84" customWidth="1"/>
    <col min="17" max="17" width="11.375" style="84" customWidth="1"/>
    <col min="18" max="24" width="8.875" style="84" customWidth="1"/>
    <col min="25" max="16384" width="8.875" style="84" customWidth="1"/>
  </cols>
  <sheetData>
    <row r="1" spans="15:17" ht="15.75">
      <c r="O1" s="220" t="s">
        <v>140</v>
      </c>
      <c r="P1" s="220"/>
      <c r="Q1" s="220"/>
    </row>
    <row r="2" spans="15:17" ht="12">
      <c r="O2" s="87"/>
      <c r="P2" s="87"/>
      <c r="Q2" s="87"/>
    </row>
    <row r="3" spans="14:17" ht="15" customHeight="1">
      <c r="N3" s="232" t="s">
        <v>35</v>
      </c>
      <c r="O3" s="232"/>
      <c r="P3" s="232"/>
      <c r="Q3" s="232"/>
    </row>
    <row r="4" spans="14:17" ht="15" customHeight="1">
      <c r="N4" s="232" t="s">
        <v>251</v>
      </c>
      <c r="O4" s="232"/>
      <c r="P4" s="232"/>
      <c r="Q4" s="232"/>
    </row>
    <row r="5" spans="14:17" ht="15" customHeight="1">
      <c r="N5" s="232" t="s">
        <v>59</v>
      </c>
      <c r="O5" s="232"/>
      <c r="P5" s="232"/>
      <c r="Q5" s="232"/>
    </row>
    <row r="6" spans="14:17" ht="15" customHeight="1">
      <c r="N6" s="85"/>
      <c r="O6" s="85"/>
      <c r="P6" s="88"/>
      <c r="Q6" s="88"/>
    </row>
    <row r="7" spans="14:17" ht="18" customHeight="1">
      <c r="N7" s="232" t="s">
        <v>273</v>
      </c>
      <c r="O7" s="232"/>
      <c r="P7" s="232"/>
      <c r="Q7" s="232"/>
    </row>
    <row r="8" spans="8:17" ht="15" customHeight="1">
      <c r="H8" s="89"/>
      <c r="I8" s="90"/>
      <c r="K8" s="89"/>
      <c r="N8" s="85"/>
      <c r="O8" s="85"/>
      <c r="P8" s="85"/>
      <c r="Q8" s="85"/>
    </row>
    <row r="9" spans="8:17" ht="15" customHeight="1">
      <c r="H9" s="89"/>
      <c r="I9" s="90"/>
      <c r="K9" s="89"/>
      <c r="N9" s="232" t="s">
        <v>190</v>
      </c>
      <c r="O9" s="232"/>
      <c r="P9" s="232"/>
      <c r="Q9" s="232"/>
    </row>
    <row r="10" spans="8:17" ht="17.25" customHeight="1">
      <c r="H10" s="89"/>
      <c r="I10" s="90"/>
      <c r="K10" s="89"/>
      <c r="O10" s="88"/>
      <c r="P10" s="88"/>
      <c r="Q10" s="88"/>
    </row>
    <row r="11" spans="1:17" ht="15.75" customHeight="1">
      <c r="A11" s="231" t="s">
        <v>141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</row>
    <row r="12" spans="1:17" ht="15.75" customHeight="1">
      <c r="A12" s="231" t="s">
        <v>143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</row>
    <row r="13" spans="1:17" ht="15.75" customHeight="1">
      <c r="A13" s="231" t="s">
        <v>142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</row>
    <row r="14" spans="1:17" ht="8.2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</row>
    <row r="15" spans="15:17" ht="12.75" customHeight="1">
      <c r="O15" s="233" t="s">
        <v>272</v>
      </c>
      <c r="P15" s="233"/>
      <c r="Q15" s="233"/>
    </row>
    <row r="16" ht="8.25" customHeight="1"/>
    <row r="17" spans="1:17" ht="25.5" customHeight="1">
      <c r="A17" s="221" t="s">
        <v>1</v>
      </c>
      <c r="B17" s="221"/>
      <c r="C17" s="221" t="s">
        <v>235</v>
      </c>
      <c r="D17" s="226" t="s">
        <v>114</v>
      </c>
      <c r="E17" s="226"/>
      <c r="F17" s="226"/>
      <c r="G17" s="226"/>
      <c r="H17" s="226"/>
      <c r="I17" s="226"/>
      <c r="J17" s="226"/>
      <c r="K17" s="226"/>
      <c r="L17" s="226" t="s">
        <v>116</v>
      </c>
      <c r="M17" s="226"/>
      <c r="N17" s="226"/>
      <c r="O17" s="226" t="s">
        <v>115</v>
      </c>
      <c r="P17" s="226"/>
      <c r="Q17" s="226"/>
    </row>
    <row r="18" spans="1:17" ht="15.75" customHeight="1" hidden="1">
      <c r="A18" s="221"/>
      <c r="B18" s="221"/>
      <c r="C18" s="221"/>
      <c r="D18" s="226" t="s">
        <v>76</v>
      </c>
      <c r="E18" s="226"/>
      <c r="F18" s="226"/>
      <c r="G18" s="226"/>
      <c r="H18" s="226"/>
      <c r="I18" s="226"/>
      <c r="J18" s="226"/>
      <c r="K18" s="226"/>
      <c r="L18" s="226" t="s">
        <v>77</v>
      </c>
      <c r="M18" s="226"/>
      <c r="N18" s="226"/>
      <c r="O18" s="226" t="s">
        <v>78</v>
      </c>
      <c r="P18" s="226"/>
      <c r="Q18" s="226"/>
    </row>
    <row r="19" spans="1:17" ht="52.5" customHeight="1">
      <c r="A19" s="221"/>
      <c r="B19" s="221"/>
      <c r="C19" s="221"/>
      <c r="D19" s="215" t="s">
        <v>17</v>
      </c>
      <c r="E19" s="93" t="s">
        <v>191</v>
      </c>
      <c r="F19" s="93" t="s">
        <v>192</v>
      </c>
      <c r="G19" s="92" t="s">
        <v>236</v>
      </c>
      <c r="H19" s="93" t="s">
        <v>97</v>
      </c>
      <c r="I19" s="92" t="s">
        <v>236</v>
      </c>
      <c r="J19" s="93" t="s">
        <v>260</v>
      </c>
      <c r="K19" s="92" t="s">
        <v>236</v>
      </c>
      <c r="L19" s="215" t="s">
        <v>17</v>
      </c>
      <c r="M19" s="215" t="s">
        <v>97</v>
      </c>
      <c r="N19" s="93" t="s">
        <v>260</v>
      </c>
      <c r="O19" s="215" t="s">
        <v>17</v>
      </c>
      <c r="P19" s="215" t="s">
        <v>97</v>
      </c>
      <c r="Q19" s="93" t="s">
        <v>260</v>
      </c>
    </row>
    <row r="20" spans="1:17" s="95" customFormat="1" ht="32.25" customHeight="1" hidden="1">
      <c r="A20" s="221"/>
      <c r="B20" s="221"/>
      <c r="C20" s="221"/>
      <c r="D20" s="83" t="s">
        <v>96</v>
      </c>
      <c r="E20" s="83"/>
      <c r="F20" s="83"/>
      <c r="G20" s="94"/>
      <c r="H20" s="83" t="s">
        <v>96</v>
      </c>
      <c r="I20" s="94"/>
      <c r="J20" s="83" t="s">
        <v>34</v>
      </c>
      <c r="K20" s="83" t="s">
        <v>34</v>
      </c>
      <c r="L20" s="83" t="s">
        <v>95</v>
      </c>
      <c r="M20" s="83" t="s">
        <v>95</v>
      </c>
      <c r="N20" s="83" t="s">
        <v>52</v>
      </c>
      <c r="O20" s="83" t="s">
        <v>96</v>
      </c>
      <c r="P20" s="83" t="s">
        <v>52</v>
      </c>
      <c r="Q20" s="83" t="s">
        <v>52</v>
      </c>
    </row>
    <row r="21" spans="1:17" ht="16.5" customHeight="1">
      <c r="A21" s="215" t="s">
        <v>205</v>
      </c>
      <c r="B21" s="215" t="s">
        <v>3</v>
      </c>
      <c r="C21" s="215" t="s">
        <v>18</v>
      </c>
      <c r="D21" s="96">
        <v>16.28183950690849</v>
      </c>
      <c r="E21" s="96" t="e">
        <v>#REF!</v>
      </c>
      <c r="F21" s="96" t="e">
        <v>#REF!</v>
      </c>
      <c r="G21" s="105">
        <v>18.76</v>
      </c>
      <c r="H21" s="96">
        <v>0.733453029835506</v>
      </c>
      <c r="I21" s="105">
        <v>0.76</v>
      </c>
      <c r="J21" s="96" t="s">
        <v>64</v>
      </c>
      <c r="K21" s="105" t="s">
        <v>64</v>
      </c>
      <c r="L21" s="96">
        <v>16.53232934547631</v>
      </c>
      <c r="M21" s="96">
        <v>0.7447369226022061</v>
      </c>
      <c r="N21" s="96" t="s">
        <v>64</v>
      </c>
      <c r="O21" s="96">
        <v>15.780859829772844</v>
      </c>
      <c r="P21" s="96">
        <v>0.7108852443021059</v>
      </c>
      <c r="Q21" s="96" t="s">
        <v>64</v>
      </c>
    </row>
    <row r="22" spans="1:17" ht="16.5" customHeight="1">
      <c r="A22" s="215" t="s">
        <v>205</v>
      </c>
      <c r="B22" s="215" t="s">
        <v>3</v>
      </c>
      <c r="C22" s="215" t="s">
        <v>25</v>
      </c>
      <c r="D22" s="96">
        <v>15.714116834817059</v>
      </c>
      <c r="E22" s="96" t="e">
        <v>#REF!</v>
      </c>
      <c r="F22" s="96" t="e">
        <v>#REF!</v>
      </c>
      <c r="G22" s="105">
        <v>17.4</v>
      </c>
      <c r="H22" s="96">
        <v>0.733453029835506</v>
      </c>
      <c r="I22" s="105">
        <v>0.77</v>
      </c>
      <c r="J22" s="96" t="s">
        <v>64</v>
      </c>
      <c r="K22" s="105" t="s">
        <v>64</v>
      </c>
      <c r="L22" s="96">
        <v>15.955872478429628</v>
      </c>
      <c r="M22" s="96">
        <v>0.7447369226022061</v>
      </c>
      <c r="N22" s="96" t="s">
        <v>64</v>
      </c>
      <c r="O22" s="96">
        <v>15.230605547591917</v>
      </c>
      <c r="P22" s="96">
        <v>0.7108852443021059</v>
      </c>
      <c r="Q22" s="96" t="s">
        <v>64</v>
      </c>
    </row>
    <row r="23" spans="1:17" ht="16.5" customHeight="1">
      <c r="A23" s="215" t="s">
        <v>205</v>
      </c>
      <c r="B23" s="215" t="s">
        <v>3</v>
      </c>
      <c r="C23" s="215" t="s">
        <v>26</v>
      </c>
      <c r="D23" s="96">
        <v>15.714116834817059</v>
      </c>
      <c r="E23" s="96" t="e">
        <v>#REF!</v>
      </c>
      <c r="F23" s="96" t="e">
        <v>#REF!</v>
      </c>
      <c r="G23" s="105">
        <v>17.4</v>
      </c>
      <c r="H23" s="96">
        <v>0.733453029835506</v>
      </c>
      <c r="I23" s="105">
        <v>0.79</v>
      </c>
      <c r="J23" s="96" t="s">
        <v>64</v>
      </c>
      <c r="K23" s="105" t="s">
        <v>64</v>
      </c>
      <c r="L23" s="96">
        <v>15.955872478429628</v>
      </c>
      <c r="M23" s="96">
        <v>0.7447369226022061</v>
      </c>
      <c r="N23" s="96" t="s">
        <v>64</v>
      </c>
      <c r="O23" s="96">
        <v>15.230605547591917</v>
      </c>
      <c r="P23" s="96">
        <v>0.7108852443021059</v>
      </c>
      <c r="Q23" s="96" t="s">
        <v>64</v>
      </c>
    </row>
    <row r="24" spans="1:17" ht="16.5" customHeight="1">
      <c r="A24" s="215" t="s">
        <v>205</v>
      </c>
      <c r="B24" s="215" t="s">
        <v>3</v>
      </c>
      <c r="C24" s="215" t="s">
        <v>88</v>
      </c>
      <c r="D24" s="96">
        <v>17.564892745835117</v>
      </c>
      <c r="E24" s="96" t="e">
        <v>#REF!</v>
      </c>
      <c r="F24" s="96" t="e">
        <v>#REF!</v>
      </c>
      <c r="G24" s="105">
        <v>19.5</v>
      </c>
      <c r="H24" s="96">
        <v>0.733453029835506</v>
      </c>
      <c r="I24" s="105">
        <v>0.76</v>
      </c>
      <c r="J24" s="96" t="s">
        <v>64</v>
      </c>
      <c r="K24" s="105" t="s">
        <v>64</v>
      </c>
      <c r="L24" s="96">
        <v>17.83512186500181</v>
      </c>
      <c r="M24" s="96">
        <v>0.7447369226022061</v>
      </c>
      <c r="N24" s="96" t="s">
        <v>64</v>
      </c>
      <c r="O24" s="96">
        <v>17.024434507501727</v>
      </c>
      <c r="P24" s="96">
        <v>0.7108852443021059</v>
      </c>
      <c r="Q24" s="96" t="s">
        <v>64</v>
      </c>
    </row>
    <row r="25" spans="1:17" ht="16.5" customHeight="1">
      <c r="A25" s="215" t="s">
        <v>205</v>
      </c>
      <c r="B25" s="215" t="s">
        <v>30</v>
      </c>
      <c r="C25" s="215" t="s">
        <v>31</v>
      </c>
      <c r="D25" s="96">
        <v>16.28183950690849</v>
      </c>
      <c r="E25" s="96" t="e">
        <v>#REF!</v>
      </c>
      <c r="F25" s="96" t="e">
        <v>#REF!</v>
      </c>
      <c r="G25" s="105">
        <v>18.76</v>
      </c>
      <c r="H25" s="96">
        <v>0.7264455168116</v>
      </c>
      <c r="I25" s="105">
        <v>0.71</v>
      </c>
      <c r="J25" s="96" t="s">
        <v>64</v>
      </c>
      <c r="K25" s="105" t="s">
        <v>64</v>
      </c>
      <c r="L25" s="96">
        <v>16.53232934547631</v>
      </c>
      <c r="M25" s="96">
        <v>0.7376216016856245</v>
      </c>
      <c r="N25" s="96" t="s">
        <v>64</v>
      </c>
      <c r="O25" s="96">
        <v>15.780859829772844</v>
      </c>
      <c r="P25" s="96">
        <v>0.7040933470635506</v>
      </c>
      <c r="Q25" s="96" t="s">
        <v>64</v>
      </c>
    </row>
    <row r="26" spans="1:17" ht="16.5" customHeight="1">
      <c r="A26" s="215" t="s">
        <v>205</v>
      </c>
      <c r="B26" s="215" t="s">
        <v>7</v>
      </c>
      <c r="C26" s="215" t="s">
        <v>28</v>
      </c>
      <c r="D26" s="96">
        <v>16.28183950690849</v>
      </c>
      <c r="E26" s="96" t="e">
        <v>#REF!</v>
      </c>
      <c r="F26" s="96" t="e">
        <v>#REF!</v>
      </c>
      <c r="G26" s="105">
        <v>18.06</v>
      </c>
      <c r="H26" s="96">
        <v>0.8418006824227227</v>
      </c>
      <c r="I26" s="105">
        <v>0.81</v>
      </c>
      <c r="J26" s="96" t="s">
        <v>64</v>
      </c>
      <c r="K26" s="105" t="s">
        <v>64</v>
      </c>
      <c r="L26" s="96">
        <v>16.53232934547631</v>
      </c>
      <c r="M26" s="96">
        <v>0.8547514621523029</v>
      </c>
      <c r="N26" s="96" t="s">
        <v>64</v>
      </c>
      <c r="O26" s="96">
        <v>15.780859829772844</v>
      </c>
      <c r="P26" s="96">
        <v>0.8158991229635619</v>
      </c>
      <c r="Q26" s="96" t="s">
        <v>64</v>
      </c>
    </row>
    <row r="27" spans="1:17" ht="16.5" customHeight="1">
      <c r="A27" s="215" t="s">
        <v>206</v>
      </c>
      <c r="B27" s="215" t="s">
        <v>67</v>
      </c>
      <c r="C27" s="215" t="s">
        <v>71</v>
      </c>
      <c r="D27" s="96">
        <v>18.088139676715542</v>
      </c>
      <c r="E27" s="96" t="e">
        <v>#REF!</v>
      </c>
      <c r="F27" s="96" t="e">
        <v>#REF!</v>
      </c>
      <c r="G27" s="105">
        <v>21.48</v>
      </c>
      <c r="H27" s="96">
        <v>0.4060531612846743</v>
      </c>
      <c r="I27" s="105">
        <v>0.4</v>
      </c>
      <c r="J27" s="96" t="s">
        <v>64</v>
      </c>
      <c r="K27" s="105" t="s">
        <v>64</v>
      </c>
      <c r="L27" s="96">
        <v>18.366418748665012</v>
      </c>
      <c r="M27" s="96">
        <v>0.4123001329967462</v>
      </c>
      <c r="N27" s="96" t="s">
        <v>64</v>
      </c>
      <c r="O27" s="96">
        <v>17.531581532816602</v>
      </c>
      <c r="P27" s="96">
        <v>0.3935592178605305</v>
      </c>
      <c r="Q27" s="96" t="s">
        <v>64</v>
      </c>
    </row>
    <row r="28" spans="1:17" ht="16.5" customHeight="1">
      <c r="A28" s="215" t="s">
        <v>206</v>
      </c>
      <c r="B28" s="215" t="s">
        <v>67</v>
      </c>
      <c r="C28" s="215" t="s">
        <v>72</v>
      </c>
      <c r="D28" s="96">
        <v>18.088139676715542</v>
      </c>
      <c r="E28" s="96" t="e">
        <v>#REF!</v>
      </c>
      <c r="F28" s="96" t="e">
        <v>#REF!</v>
      </c>
      <c r="G28" s="105">
        <v>20.94</v>
      </c>
      <c r="H28" s="96">
        <v>0.4060531612846743</v>
      </c>
      <c r="I28" s="105">
        <v>0.4</v>
      </c>
      <c r="J28" s="96" t="s">
        <v>64</v>
      </c>
      <c r="K28" s="105" t="s">
        <v>64</v>
      </c>
      <c r="L28" s="96">
        <v>18.366418748665012</v>
      </c>
      <c r="M28" s="96">
        <v>0.4123001329967462</v>
      </c>
      <c r="N28" s="96" t="s">
        <v>64</v>
      </c>
      <c r="O28" s="96">
        <v>17.531581532816602</v>
      </c>
      <c r="P28" s="96">
        <v>0.3935592178605305</v>
      </c>
      <c r="Q28" s="96" t="s">
        <v>64</v>
      </c>
    </row>
    <row r="29" spans="1:17" ht="16.5" customHeight="1">
      <c r="A29" s="215" t="s">
        <v>206</v>
      </c>
      <c r="B29" s="215" t="s">
        <v>67</v>
      </c>
      <c r="C29" s="215" t="s">
        <v>69</v>
      </c>
      <c r="D29" s="96">
        <v>18.088139676715542</v>
      </c>
      <c r="E29" s="96" t="e">
        <v>#REF!</v>
      </c>
      <c r="F29" s="96" t="e">
        <v>#REF!</v>
      </c>
      <c r="G29" s="105">
        <v>20.95</v>
      </c>
      <c r="H29" s="96">
        <v>0.4060531612846743</v>
      </c>
      <c r="I29" s="105">
        <v>0.4</v>
      </c>
      <c r="J29" s="96" t="s">
        <v>64</v>
      </c>
      <c r="K29" s="105" t="s">
        <v>64</v>
      </c>
      <c r="L29" s="96">
        <v>18.366418748665012</v>
      </c>
      <c r="M29" s="96">
        <v>0.4123001329967462</v>
      </c>
      <c r="N29" s="96" t="s">
        <v>64</v>
      </c>
      <c r="O29" s="96">
        <v>17.531581532816602</v>
      </c>
      <c r="P29" s="96">
        <v>0.3935592178605305</v>
      </c>
      <c r="Q29" s="96" t="s">
        <v>64</v>
      </c>
    </row>
    <row r="30" spans="1:17" ht="16.5" customHeight="1">
      <c r="A30" s="215" t="s">
        <v>206</v>
      </c>
      <c r="B30" s="215" t="s">
        <v>68</v>
      </c>
      <c r="C30" s="215" t="s">
        <v>73</v>
      </c>
      <c r="D30" s="96">
        <v>16.30643255890476</v>
      </c>
      <c r="E30" s="96" t="e">
        <v>#REF!</v>
      </c>
      <c r="F30" s="96" t="e">
        <v>#REF!</v>
      </c>
      <c r="G30" s="105">
        <v>18.97</v>
      </c>
      <c r="H30" s="96">
        <v>0.39507875152022365</v>
      </c>
      <c r="I30" s="105">
        <v>0.39</v>
      </c>
      <c r="J30" s="96" t="s">
        <v>64</v>
      </c>
      <c r="K30" s="105" t="s">
        <v>64</v>
      </c>
      <c r="L30" s="96">
        <v>16.557300752118678</v>
      </c>
      <c r="M30" s="96">
        <v>0.40115688615899636</v>
      </c>
      <c r="N30" s="96" t="s">
        <v>64</v>
      </c>
      <c r="O30" s="96">
        <v>15.804696172476923</v>
      </c>
      <c r="P30" s="96">
        <v>0.38292248224267833</v>
      </c>
      <c r="Q30" s="96" t="s">
        <v>64</v>
      </c>
    </row>
    <row r="31" spans="1:17" ht="16.5" customHeight="1">
      <c r="A31" s="215" t="s">
        <v>206</v>
      </c>
      <c r="B31" s="215" t="s">
        <v>68</v>
      </c>
      <c r="C31" s="215" t="s">
        <v>70</v>
      </c>
      <c r="D31" s="96">
        <v>16.30643255890476</v>
      </c>
      <c r="E31" s="96" t="e">
        <v>#REF!</v>
      </c>
      <c r="F31" s="96" t="e">
        <v>#REF!</v>
      </c>
      <c r="G31" s="105">
        <v>17.34</v>
      </c>
      <c r="H31" s="96">
        <v>0.39507875152022365</v>
      </c>
      <c r="I31" s="105">
        <v>0.39</v>
      </c>
      <c r="J31" s="96" t="s">
        <v>64</v>
      </c>
      <c r="K31" s="105" t="s">
        <v>64</v>
      </c>
      <c r="L31" s="96">
        <v>16.557300752118678</v>
      </c>
      <c r="M31" s="96">
        <v>0.40115688615899636</v>
      </c>
      <c r="N31" s="96" t="s">
        <v>64</v>
      </c>
      <c r="O31" s="96">
        <v>15.804696172476923</v>
      </c>
      <c r="P31" s="96">
        <v>0.38292248224267833</v>
      </c>
      <c r="Q31" s="96" t="s">
        <v>64</v>
      </c>
    </row>
    <row r="32" spans="1:17" ht="17.25" customHeight="1">
      <c r="A32" s="215" t="s">
        <v>206</v>
      </c>
      <c r="B32" s="215" t="s">
        <v>67</v>
      </c>
      <c r="C32" s="215" t="s">
        <v>98</v>
      </c>
      <c r="D32" s="96">
        <v>21.96241306453599</v>
      </c>
      <c r="E32" s="96" t="e">
        <v>#REF!</v>
      </c>
      <c r="F32" s="96" t="e">
        <v>#REF!</v>
      </c>
      <c r="G32" s="105">
        <v>16.7</v>
      </c>
      <c r="H32" s="96">
        <v>0.4060531612846743</v>
      </c>
      <c r="I32" s="105">
        <v>0.4</v>
      </c>
      <c r="J32" s="96" t="s">
        <v>64</v>
      </c>
      <c r="K32" s="105" t="s">
        <v>64</v>
      </c>
      <c r="L32" s="96">
        <v>22.300296342451926</v>
      </c>
      <c r="M32" s="96">
        <v>0.4123001329967462</v>
      </c>
      <c r="N32" s="96" t="s">
        <v>64</v>
      </c>
      <c r="O32" s="96">
        <v>21.286646508704113</v>
      </c>
      <c r="P32" s="96">
        <v>0.3935592178605305</v>
      </c>
      <c r="Q32" s="96" t="s">
        <v>64</v>
      </c>
    </row>
    <row r="33" spans="1:17" ht="16.5" customHeight="1">
      <c r="A33" s="215" t="s">
        <v>207</v>
      </c>
      <c r="B33" s="215" t="s">
        <v>45</v>
      </c>
      <c r="C33" s="215" t="s">
        <v>46</v>
      </c>
      <c r="D33" s="96">
        <v>18.088139676715542</v>
      </c>
      <c r="E33" s="96" t="e">
        <v>#REF!</v>
      </c>
      <c r="F33" s="96" t="e">
        <v>#REF!</v>
      </c>
      <c r="G33" s="105">
        <v>16.75</v>
      </c>
      <c r="H33" s="96">
        <v>0.586811313494153</v>
      </c>
      <c r="I33" s="105">
        <v>0.4</v>
      </c>
      <c r="J33" s="96" t="s">
        <v>64</v>
      </c>
      <c r="K33" s="105" t="s">
        <v>64</v>
      </c>
      <c r="L33" s="96">
        <v>18.366418748665012</v>
      </c>
      <c r="M33" s="96">
        <v>0.5958391798556015</v>
      </c>
      <c r="N33" s="96" t="s">
        <v>64</v>
      </c>
      <c r="O33" s="96">
        <v>17.531581532816602</v>
      </c>
      <c r="P33" s="96">
        <v>0.568755580771256</v>
      </c>
      <c r="Q33" s="96" t="s">
        <v>64</v>
      </c>
    </row>
    <row r="34" spans="1:17" ht="16.5" customHeight="1">
      <c r="A34" s="215" t="s">
        <v>208</v>
      </c>
      <c r="B34" s="215" t="s">
        <v>44</v>
      </c>
      <c r="C34" s="215" t="s">
        <v>43</v>
      </c>
      <c r="D34" s="96">
        <v>19.81919799893319</v>
      </c>
      <c r="E34" s="96" t="e">
        <v>#REF!</v>
      </c>
      <c r="F34" s="96" t="e">
        <v>#REF!</v>
      </c>
      <c r="G34" s="105">
        <v>18.37</v>
      </c>
      <c r="H34" s="96">
        <v>0.6502720613684612</v>
      </c>
      <c r="I34" s="105">
        <v>0.67</v>
      </c>
      <c r="J34" s="96" t="s">
        <v>64</v>
      </c>
      <c r="K34" s="105" t="s">
        <v>64</v>
      </c>
      <c r="L34" s="96">
        <v>20.124108737378315</v>
      </c>
      <c r="M34" s="96">
        <v>0.6602762469279759</v>
      </c>
      <c r="N34" s="96" t="s">
        <v>64</v>
      </c>
      <c r="O34" s="96">
        <v>19.209376522042938</v>
      </c>
      <c r="P34" s="96">
        <v>0.6302636902494315</v>
      </c>
      <c r="Q34" s="96" t="s">
        <v>64</v>
      </c>
    </row>
    <row r="35" spans="1:17" ht="16.5" customHeight="1">
      <c r="A35" s="215" t="s">
        <v>209</v>
      </c>
      <c r="B35" s="215" t="s">
        <v>171</v>
      </c>
      <c r="C35" s="215" t="s">
        <v>172</v>
      </c>
      <c r="D35" s="96">
        <v>18.43079547905928</v>
      </c>
      <c r="E35" s="96" t="e">
        <v>#REF!</v>
      </c>
      <c r="F35" s="96" t="e">
        <v>#REF!</v>
      </c>
      <c r="G35" s="97"/>
      <c r="H35" s="96">
        <v>0.40103424783681857</v>
      </c>
      <c r="I35" s="97"/>
      <c r="J35" s="96" t="s">
        <v>64</v>
      </c>
      <c r="K35" s="97" t="s">
        <v>64</v>
      </c>
      <c r="L35" s="96">
        <v>18.714346178737113</v>
      </c>
      <c r="M35" s="96">
        <v>0.4072040054958465</v>
      </c>
      <c r="N35" s="96" t="s">
        <v>64</v>
      </c>
      <c r="O35" s="96">
        <v>17.86369407970361</v>
      </c>
      <c r="P35" s="96">
        <v>0.38869473251876263</v>
      </c>
      <c r="Q35" s="96" t="s">
        <v>64</v>
      </c>
    </row>
    <row r="36" spans="1:17" ht="16.5" customHeight="1">
      <c r="A36" s="215" t="s">
        <v>209</v>
      </c>
      <c r="B36" s="215" t="s">
        <v>106</v>
      </c>
      <c r="C36" s="215" t="s">
        <v>107</v>
      </c>
      <c r="D36" s="96">
        <v>14.86717513468443</v>
      </c>
      <c r="E36" s="96" t="e">
        <v>#REF!</v>
      </c>
      <c r="F36" s="96" t="e">
        <v>#REF!</v>
      </c>
      <c r="G36" s="105">
        <v>23.72</v>
      </c>
      <c r="H36" s="96">
        <v>0.3416654305160316</v>
      </c>
      <c r="I36" s="105">
        <v>0.32</v>
      </c>
      <c r="J36" s="96" t="s">
        <v>64</v>
      </c>
      <c r="K36" s="105" t="s">
        <v>64</v>
      </c>
      <c r="L36" s="96">
        <v>15.095900905987268</v>
      </c>
      <c r="M36" s="96">
        <v>0.34692182175473973</v>
      </c>
      <c r="N36" s="96" t="s">
        <v>64</v>
      </c>
      <c r="O36" s="96">
        <v>14.409723592078755</v>
      </c>
      <c r="P36" s="96">
        <v>0.3311526480386152</v>
      </c>
      <c r="Q36" s="96" t="s">
        <v>64</v>
      </c>
    </row>
    <row r="37" spans="1:17" ht="16.5" customHeight="1">
      <c r="A37" s="215" t="s">
        <v>209</v>
      </c>
      <c r="B37" s="215" t="s">
        <v>24</v>
      </c>
      <c r="C37" s="215" t="s">
        <v>29</v>
      </c>
      <c r="D37" s="96">
        <v>16.49395458037636</v>
      </c>
      <c r="E37" s="96" t="e">
        <v>#REF!</v>
      </c>
      <c r="F37" s="96" t="e">
        <v>#REF!</v>
      </c>
      <c r="G37" s="105">
        <v>16.44</v>
      </c>
      <c r="H37" s="96">
        <v>0.40065048300635264</v>
      </c>
      <c r="I37" s="105">
        <v>0.42</v>
      </c>
      <c r="J37" s="96" t="s">
        <v>64</v>
      </c>
      <c r="K37" s="105" t="s">
        <v>64</v>
      </c>
      <c r="L37" s="96">
        <v>16.74770772776677</v>
      </c>
      <c r="M37" s="96">
        <v>0.4068143365910658</v>
      </c>
      <c r="N37" s="96" t="s">
        <v>64</v>
      </c>
      <c r="O37" s="96">
        <v>15.98644828559555</v>
      </c>
      <c r="P37" s="96">
        <v>0.3883227758369264</v>
      </c>
      <c r="Q37" s="96" t="s">
        <v>64</v>
      </c>
    </row>
    <row r="38" spans="1:17" ht="16.5" customHeight="1">
      <c r="A38" s="215" t="s">
        <v>209</v>
      </c>
      <c r="B38" s="215" t="s">
        <v>60</v>
      </c>
      <c r="C38" s="215" t="s">
        <v>61</v>
      </c>
      <c r="D38" s="96">
        <v>15.405080092325914</v>
      </c>
      <c r="E38" s="96" t="e">
        <v>#REF!</v>
      </c>
      <c r="F38" s="96" t="e">
        <v>#REF!</v>
      </c>
      <c r="G38" s="105">
        <v>19.67</v>
      </c>
      <c r="H38" s="96">
        <v>0.42708178814503955</v>
      </c>
      <c r="I38" s="105">
        <v>0.44</v>
      </c>
      <c r="J38" s="96" t="s">
        <v>64</v>
      </c>
      <c r="K38" s="105" t="s">
        <v>64</v>
      </c>
      <c r="L38" s="96">
        <v>15.642081324515543</v>
      </c>
      <c r="M38" s="96">
        <v>0.43365227719342475</v>
      </c>
      <c r="N38" s="96" t="s">
        <v>64</v>
      </c>
      <c r="O38" s="96">
        <v>14.931077627946655</v>
      </c>
      <c r="P38" s="96">
        <v>0.4139408100482691</v>
      </c>
      <c r="Q38" s="96" t="s">
        <v>64</v>
      </c>
    </row>
    <row r="39" spans="1:17" ht="16.5" customHeight="1">
      <c r="A39" s="215" t="s">
        <v>210</v>
      </c>
      <c r="B39" s="215" t="s">
        <v>152</v>
      </c>
      <c r="C39" s="215" t="s">
        <v>93</v>
      </c>
      <c r="D39" s="96">
        <v>18.768195508194136</v>
      </c>
      <c r="E39" s="96" t="e">
        <v>#REF!</v>
      </c>
      <c r="F39" s="96" t="e">
        <v>#REF!</v>
      </c>
      <c r="G39" s="105">
        <v>20.85</v>
      </c>
      <c r="H39" s="96">
        <v>0.9179842061317001</v>
      </c>
      <c r="I39" s="105">
        <v>0.92</v>
      </c>
      <c r="J39" s="96" t="s">
        <v>64</v>
      </c>
      <c r="K39" s="105" t="s">
        <v>64</v>
      </c>
      <c r="L39" s="96">
        <v>19.05693697755097</v>
      </c>
      <c r="M39" s="96">
        <v>0.9321070400721878</v>
      </c>
      <c r="N39" s="96" t="s">
        <v>64</v>
      </c>
      <c r="O39" s="96">
        <v>18.19071256948047</v>
      </c>
      <c r="P39" s="96">
        <v>0.8897385382507247</v>
      </c>
      <c r="Q39" s="96" t="s">
        <v>64</v>
      </c>
    </row>
    <row r="40" spans="1:17" ht="15" customHeight="1">
      <c r="A40" s="215" t="s">
        <v>211</v>
      </c>
      <c r="B40" s="215" t="s">
        <v>36</v>
      </c>
      <c r="C40" s="215" t="s">
        <v>23</v>
      </c>
      <c r="D40" s="96">
        <v>17.0345058966332</v>
      </c>
      <c r="E40" s="96" t="e">
        <v>#REF!</v>
      </c>
      <c r="F40" s="96" t="e">
        <v>#REF!</v>
      </c>
      <c r="G40" s="105">
        <v>18.91</v>
      </c>
      <c r="H40" s="96">
        <v>1.1550174083008033</v>
      </c>
      <c r="I40" s="105">
        <v>1.1</v>
      </c>
      <c r="J40" s="96" t="s">
        <v>64</v>
      </c>
      <c r="K40" s="105" t="s">
        <v>64</v>
      </c>
      <c r="L40" s="96">
        <v>17.296575218119862</v>
      </c>
      <c r="M40" s="96">
        <v>1.1727869068900465</v>
      </c>
      <c r="N40" s="96" t="s">
        <v>64</v>
      </c>
      <c r="O40" s="96">
        <v>16.51036725365987</v>
      </c>
      <c r="P40" s="96">
        <v>1.119478411122317</v>
      </c>
      <c r="Q40" s="96" t="s">
        <v>64</v>
      </c>
    </row>
    <row r="41" spans="1:17" ht="15" customHeight="1">
      <c r="A41" s="215" t="s">
        <v>211</v>
      </c>
      <c r="B41" s="215" t="s">
        <v>36</v>
      </c>
      <c r="C41" s="215" t="s">
        <v>94</v>
      </c>
      <c r="D41" s="96">
        <v>17.0345058966332</v>
      </c>
      <c r="E41" s="96" t="e">
        <v>#REF!</v>
      </c>
      <c r="F41" s="96" t="e">
        <v>#REF!</v>
      </c>
      <c r="G41" s="105">
        <v>18.91</v>
      </c>
      <c r="H41" s="96">
        <v>1.1550174083008033</v>
      </c>
      <c r="I41" s="105">
        <v>1.1</v>
      </c>
      <c r="J41" s="96" t="s">
        <v>64</v>
      </c>
      <c r="K41" s="105" t="s">
        <v>64</v>
      </c>
      <c r="L41" s="96">
        <v>17.296575218119862</v>
      </c>
      <c r="M41" s="96">
        <v>1.1727869068900465</v>
      </c>
      <c r="N41" s="96" t="s">
        <v>64</v>
      </c>
      <c r="O41" s="96">
        <v>16.51036725365987</v>
      </c>
      <c r="P41" s="96">
        <v>1.119478411122317</v>
      </c>
      <c r="Q41" s="96" t="s">
        <v>64</v>
      </c>
    </row>
    <row r="42" spans="1:17" ht="25.5" customHeight="1">
      <c r="A42" s="215" t="s">
        <v>264</v>
      </c>
      <c r="B42" s="215" t="s">
        <v>265</v>
      </c>
      <c r="C42" s="215" t="s">
        <v>266</v>
      </c>
      <c r="D42" s="96">
        <v>26.73033766530832</v>
      </c>
      <c r="E42" s="96" t="e">
        <v>#REF!</v>
      </c>
      <c r="F42" s="96" t="e">
        <v>#REF!</v>
      </c>
      <c r="G42" s="105">
        <v>19.91</v>
      </c>
      <c r="H42" s="96">
        <v>0.4164033385671103</v>
      </c>
      <c r="I42" s="105">
        <v>2.1</v>
      </c>
      <c r="J42" s="96" t="s">
        <v>64</v>
      </c>
      <c r="K42" s="105" t="s">
        <v>64</v>
      </c>
      <c r="L42" s="96">
        <v>27.14157362938999</v>
      </c>
      <c r="M42" s="96">
        <v>0.42280954377583513</v>
      </c>
      <c r="N42" s="96" t="s">
        <v>64</v>
      </c>
      <c r="O42" s="96">
        <v>25.907865737144988</v>
      </c>
      <c r="P42" s="96">
        <v>0.4035909281496608</v>
      </c>
      <c r="Q42" s="96" t="s">
        <v>64</v>
      </c>
    </row>
    <row r="43" spans="1:17" ht="25.5" customHeight="1">
      <c r="A43" s="215" t="s">
        <v>264</v>
      </c>
      <c r="B43" s="215" t="s">
        <v>265</v>
      </c>
      <c r="C43" s="215" t="s">
        <v>267</v>
      </c>
      <c r="D43" s="96">
        <v>24.951559688681325</v>
      </c>
      <c r="E43" s="96" t="e">
        <v>#REF!</v>
      </c>
      <c r="F43" s="96" t="e">
        <v>#REF!</v>
      </c>
      <c r="G43" s="105">
        <v>20.91</v>
      </c>
      <c r="H43" s="96">
        <v>0.4164033385671103</v>
      </c>
      <c r="I43" s="105">
        <v>3.1</v>
      </c>
      <c r="J43" s="96" t="s">
        <v>64</v>
      </c>
      <c r="K43" s="105" t="s">
        <v>64</v>
      </c>
      <c r="L43" s="96">
        <v>25.335429837737962</v>
      </c>
      <c r="M43" s="96">
        <v>0.42280954377583513</v>
      </c>
      <c r="N43" s="96" t="s">
        <v>64</v>
      </c>
      <c r="O43" s="96">
        <v>24.183819390568054</v>
      </c>
      <c r="P43" s="96">
        <v>0.4035909281496608</v>
      </c>
      <c r="Q43" s="96" t="s">
        <v>64</v>
      </c>
    </row>
    <row r="44" spans="1:17" ht="25.5" customHeight="1">
      <c r="A44" s="215" t="s">
        <v>264</v>
      </c>
      <c r="B44" s="215" t="s">
        <v>265</v>
      </c>
      <c r="C44" s="215" t="s">
        <v>268</v>
      </c>
      <c r="D44" s="96">
        <v>26.73033766530832</v>
      </c>
      <c r="E44" s="96" t="e">
        <v>#REF!</v>
      </c>
      <c r="F44" s="96" t="e">
        <v>#REF!</v>
      </c>
      <c r="G44" s="105">
        <v>21.91</v>
      </c>
      <c r="H44" s="96">
        <v>0.4164033385671103</v>
      </c>
      <c r="I44" s="105">
        <v>4.1</v>
      </c>
      <c r="J44" s="96" t="s">
        <v>64</v>
      </c>
      <c r="K44" s="105" t="s">
        <v>64</v>
      </c>
      <c r="L44" s="96">
        <v>27.14157362938999</v>
      </c>
      <c r="M44" s="96">
        <v>0.42280954377583513</v>
      </c>
      <c r="N44" s="96" t="s">
        <v>64</v>
      </c>
      <c r="O44" s="96">
        <v>25.907865737144988</v>
      </c>
      <c r="P44" s="96">
        <v>0.4035909281496608</v>
      </c>
      <c r="Q44" s="96" t="s">
        <v>64</v>
      </c>
    </row>
    <row r="45" spans="1:17" ht="23.25" customHeight="1">
      <c r="A45" s="215" t="s">
        <v>269</v>
      </c>
      <c r="B45" s="215" t="s">
        <v>270</v>
      </c>
      <c r="C45" s="215" t="s">
        <v>271</v>
      </c>
      <c r="D45" s="96">
        <v>21.98885047223797</v>
      </c>
      <c r="E45" s="96" t="e">
        <v>#REF!</v>
      </c>
      <c r="F45" s="96" t="e">
        <v>#REF!</v>
      </c>
      <c r="G45" s="105">
        <v>22.91</v>
      </c>
      <c r="H45" s="96">
        <v>1.6257439581290858</v>
      </c>
      <c r="I45" s="105">
        <v>5.1</v>
      </c>
      <c r="J45" s="96" t="s">
        <v>64</v>
      </c>
      <c r="K45" s="105" t="s">
        <v>64</v>
      </c>
      <c r="L45" s="96">
        <v>22.327140479503175</v>
      </c>
      <c r="M45" s="96">
        <v>1.650755403638764</v>
      </c>
      <c r="N45" s="96" t="s">
        <v>64</v>
      </c>
      <c r="O45" s="96">
        <v>21.312270457707573</v>
      </c>
      <c r="P45" s="96">
        <v>1.5757210671097293</v>
      </c>
      <c r="Q45" s="96" t="s">
        <v>64</v>
      </c>
    </row>
    <row r="46" spans="1:17" ht="14.25" customHeight="1">
      <c r="A46" s="215" t="s">
        <v>212</v>
      </c>
      <c r="B46" s="215" t="s">
        <v>108</v>
      </c>
      <c r="C46" s="215" t="s">
        <v>109</v>
      </c>
      <c r="D46" s="96">
        <v>19.855625439520225</v>
      </c>
      <c r="E46" s="96" t="e">
        <v>#REF!</v>
      </c>
      <c r="F46" s="96" t="e">
        <v>#REF!</v>
      </c>
      <c r="G46" s="105">
        <v>27.01</v>
      </c>
      <c r="H46" s="96">
        <v>1.3532978552558048</v>
      </c>
      <c r="I46" s="105">
        <v>1.29</v>
      </c>
      <c r="J46" s="96">
        <v>1.0243875126834143</v>
      </c>
      <c r="K46" s="105">
        <v>0.91</v>
      </c>
      <c r="L46" s="96">
        <v>20.16109660012823</v>
      </c>
      <c r="M46" s="96">
        <v>1.3741178222597403</v>
      </c>
      <c r="N46" s="96">
        <v>1.0401473205708514</v>
      </c>
      <c r="O46" s="96">
        <v>19.24468311830422</v>
      </c>
      <c r="P46" s="96">
        <v>1.3116579212479338</v>
      </c>
      <c r="Q46" s="96">
        <v>0.99286789690854</v>
      </c>
    </row>
    <row r="47" spans="1:17" ht="14.25" customHeight="1">
      <c r="A47" s="215" t="s">
        <v>212</v>
      </c>
      <c r="B47" s="215" t="s">
        <v>37</v>
      </c>
      <c r="C47" s="215" t="s">
        <v>91</v>
      </c>
      <c r="D47" s="96">
        <v>18.083082234571144</v>
      </c>
      <c r="E47" s="96" t="e">
        <v>#REF!</v>
      </c>
      <c r="F47" s="96" t="e">
        <v>#REF!</v>
      </c>
      <c r="G47" s="105">
        <v>20.08</v>
      </c>
      <c r="H47" s="96">
        <v>1.0230969014902918</v>
      </c>
      <c r="I47" s="105">
        <v>1</v>
      </c>
      <c r="J47" s="96">
        <v>0.5034132919472778</v>
      </c>
      <c r="K47" s="105">
        <v>0.46</v>
      </c>
      <c r="L47" s="96">
        <v>18.361283499718393</v>
      </c>
      <c r="M47" s="96">
        <v>1.0388368538209116</v>
      </c>
      <c r="N47" s="96">
        <v>0.5111581118233898</v>
      </c>
      <c r="O47" s="96">
        <v>17.52667970427665</v>
      </c>
      <c r="P47" s="96">
        <v>0.991616996829052</v>
      </c>
      <c r="Q47" s="96">
        <v>0.48792365219505385</v>
      </c>
    </row>
    <row r="48" spans="1:17" ht="14.25" customHeight="1">
      <c r="A48" s="215" t="s">
        <v>212</v>
      </c>
      <c r="B48" s="215" t="s">
        <v>37</v>
      </c>
      <c r="C48" s="215" t="s">
        <v>92</v>
      </c>
      <c r="D48" s="96">
        <v>20.06649204496428</v>
      </c>
      <c r="E48" s="96" t="e">
        <v>#REF!</v>
      </c>
      <c r="F48" s="96" t="e">
        <v>#REF!</v>
      </c>
      <c r="G48" s="105">
        <v>18.6</v>
      </c>
      <c r="H48" s="96">
        <v>1.0230969014902918</v>
      </c>
      <c r="I48" s="105">
        <v>1</v>
      </c>
      <c r="J48" s="96">
        <v>0.5034132919472778</v>
      </c>
      <c r="K48" s="105">
        <v>0.46</v>
      </c>
      <c r="L48" s="96">
        <v>20.3752073071945</v>
      </c>
      <c r="M48" s="96">
        <v>1.0388368538209116</v>
      </c>
      <c r="N48" s="96">
        <v>0.5111581118233898</v>
      </c>
      <c r="O48" s="96">
        <v>19.44906152050384</v>
      </c>
      <c r="P48" s="96">
        <v>0.991616996829052</v>
      </c>
      <c r="Q48" s="96">
        <v>0.48792365219505385</v>
      </c>
    </row>
    <row r="49" spans="1:17" ht="14.25" customHeight="1">
      <c r="A49" s="215" t="s">
        <v>212</v>
      </c>
      <c r="B49" s="215" t="s">
        <v>15</v>
      </c>
      <c r="C49" s="215" t="s">
        <v>8</v>
      </c>
      <c r="D49" s="96">
        <v>16.43951270317493</v>
      </c>
      <c r="E49" s="96" t="e">
        <v>#REF!</v>
      </c>
      <c r="F49" s="96" t="e">
        <v>#REF!</v>
      </c>
      <c r="G49" s="105">
        <v>18.22</v>
      </c>
      <c r="H49" s="96">
        <v>1.4021816273610574</v>
      </c>
      <c r="I49" s="105">
        <v>1.34</v>
      </c>
      <c r="J49" s="96">
        <v>1.0243875126834143</v>
      </c>
      <c r="K49" s="105">
        <v>0.91</v>
      </c>
      <c r="L49" s="96">
        <v>16.692428283223773</v>
      </c>
      <c r="M49" s="96">
        <v>1.4237536523973815</v>
      </c>
      <c r="N49" s="96">
        <v>1.0401473205708514</v>
      </c>
      <c r="O49" s="96">
        <v>15.93368154307724</v>
      </c>
      <c r="P49" s="96">
        <v>1.3590375772884096</v>
      </c>
      <c r="Q49" s="96">
        <v>0.99286789690854</v>
      </c>
    </row>
    <row r="50" spans="1:17" ht="14.25" customHeight="1">
      <c r="A50" s="215" t="s">
        <v>212</v>
      </c>
      <c r="B50" s="215" t="s">
        <v>42</v>
      </c>
      <c r="C50" s="215" t="s">
        <v>74</v>
      </c>
      <c r="D50" s="96">
        <v>20.39621743967241</v>
      </c>
      <c r="E50" s="96" t="e">
        <v>#REF!</v>
      </c>
      <c r="F50" s="96" t="e">
        <v>#REF!</v>
      </c>
      <c r="G50" s="105">
        <v>18.91</v>
      </c>
      <c r="H50" s="96">
        <v>1.3099048002185356</v>
      </c>
      <c r="I50" s="105">
        <v>1.25</v>
      </c>
      <c r="J50" s="96">
        <v>2.0487750253668287</v>
      </c>
      <c r="K50" s="105">
        <v>1.83</v>
      </c>
      <c r="L50" s="96">
        <v>20.710005400282753</v>
      </c>
      <c r="M50" s="96">
        <v>1.3300571817603593</v>
      </c>
      <c r="N50" s="96">
        <v>2.0802946411417027</v>
      </c>
      <c r="O50" s="96">
        <v>19.76864151845172</v>
      </c>
      <c r="P50" s="96">
        <v>1.2696000371348883</v>
      </c>
      <c r="Q50" s="96">
        <v>1.98573579381708</v>
      </c>
    </row>
    <row r="51" spans="1:17" ht="14.25" customHeight="1">
      <c r="A51" s="215" t="s">
        <v>212</v>
      </c>
      <c r="B51" s="215" t="s">
        <v>42</v>
      </c>
      <c r="C51" s="215" t="s">
        <v>41</v>
      </c>
      <c r="D51" s="96">
        <v>17.0345058966332</v>
      </c>
      <c r="E51" s="96" t="e">
        <v>#REF!</v>
      </c>
      <c r="F51" s="96" t="e">
        <v>#REF!</v>
      </c>
      <c r="G51" s="105">
        <v>18.91</v>
      </c>
      <c r="H51" s="96">
        <v>1.3099048002185356</v>
      </c>
      <c r="I51" s="105">
        <v>1.25</v>
      </c>
      <c r="J51" s="96">
        <v>2.0487750253668287</v>
      </c>
      <c r="K51" s="105">
        <v>1.83</v>
      </c>
      <c r="L51" s="96">
        <v>17.296575218119862</v>
      </c>
      <c r="M51" s="96">
        <v>1.3300571817603593</v>
      </c>
      <c r="N51" s="96">
        <v>2.0802946411417027</v>
      </c>
      <c r="O51" s="96">
        <v>16.51036725365987</v>
      </c>
      <c r="P51" s="96">
        <v>1.2696000371348883</v>
      </c>
      <c r="Q51" s="96">
        <v>1.98573579381708</v>
      </c>
    </row>
    <row r="52" spans="1:17" ht="14.25" customHeight="1">
      <c r="A52" s="215" t="s">
        <v>213</v>
      </c>
      <c r="B52" s="215" t="s">
        <v>27</v>
      </c>
      <c r="C52" s="215" t="s">
        <v>50</v>
      </c>
      <c r="D52" s="96">
        <v>15.714116834817059</v>
      </c>
      <c r="E52" s="96" t="e">
        <v>#REF!</v>
      </c>
      <c r="F52" s="96" t="e">
        <v>#REF!</v>
      </c>
      <c r="G52" s="105">
        <v>17.4</v>
      </c>
      <c r="H52" s="96">
        <v>0.7661547572804008</v>
      </c>
      <c r="I52" s="105">
        <v>0.75</v>
      </c>
      <c r="J52" s="96" t="s">
        <v>64</v>
      </c>
      <c r="K52" s="105" t="s">
        <v>64</v>
      </c>
      <c r="L52" s="96">
        <v>15.955872478429628</v>
      </c>
      <c r="M52" s="96">
        <v>0.7779417535462532</v>
      </c>
      <c r="N52" s="96" t="s">
        <v>64</v>
      </c>
      <c r="O52" s="96">
        <v>15.230605547591917</v>
      </c>
      <c r="P52" s="96">
        <v>0.7425807647486963</v>
      </c>
      <c r="Q52" s="96" t="s">
        <v>64</v>
      </c>
    </row>
    <row r="53" spans="1:17" ht="14.25" customHeight="1">
      <c r="A53" s="215" t="s">
        <v>214</v>
      </c>
      <c r="B53" s="215" t="s">
        <v>9</v>
      </c>
      <c r="C53" s="215" t="s">
        <v>40</v>
      </c>
      <c r="D53" s="96">
        <v>20.93493905463825</v>
      </c>
      <c r="E53" s="96" t="e">
        <v>#REF!</v>
      </c>
      <c r="F53" s="96" t="e">
        <v>#REF!</v>
      </c>
      <c r="G53" s="105">
        <v>19.79</v>
      </c>
      <c r="H53" s="96">
        <v>0.7708264326296718</v>
      </c>
      <c r="I53" s="105">
        <v>0.76</v>
      </c>
      <c r="J53" s="96">
        <v>1.8122878510102003</v>
      </c>
      <c r="K53" s="105">
        <v>1.66</v>
      </c>
      <c r="L53" s="96">
        <v>21.257015040094224</v>
      </c>
      <c r="M53" s="96">
        <v>0.7826853008239745</v>
      </c>
      <c r="N53" s="96">
        <v>1.8401692025642034</v>
      </c>
      <c r="O53" s="96">
        <v>20.290787083726304</v>
      </c>
      <c r="P53" s="96">
        <v>0.7471086962410665</v>
      </c>
      <c r="Q53" s="96">
        <v>1.7565251479021942</v>
      </c>
    </row>
    <row r="54" spans="1:17" ht="14.25" customHeight="1">
      <c r="A54" s="215" t="s">
        <v>215</v>
      </c>
      <c r="B54" s="215" t="s">
        <v>12</v>
      </c>
      <c r="C54" s="215" t="s">
        <v>10</v>
      </c>
      <c r="D54" s="96">
        <v>31.723240917513692</v>
      </c>
      <c r="E54" s="96" t="e">
        <v>#REF!</v>
      </c>
      <c r="F54" s="96" t="e">
        <v>#REF!</v>
      </c>
      <c r="G54" s="105">
        <v>36.3</v>
      </c>
      <c r="H54" s="96">
        <v>0.7614830819311305</v>
      </c>
      <c r="I54" s="105">
        <v>0.75</v>
      </c>
      <c r="J54" s="96">
        <v>10.269631155724468</v>
      </c>
      <c r="K54" s="105">
        <v>9.4</v>
      </c>
      <c r="L54" s="96">
        <v>32.211290777783134</v>
      </c>
      <c r="M54" s="96">
        <v>0.7731982062685325</v>
      </c>
      <c r="N54" s="96">
        <v>10.427625481197154</v>
      </c>
      <c r="O54" s="96">
        <v>30.74714119697481</v>
      </c>
      <c r="P54" s="96">
        <v>0.7380528332563265</v>
      </c>
      <c r="Q54" s="96">
        <v>9.9536425047791</v>
      </c>
    </row>
    <row r="55" spans="1:17" ht="14.25" customHeight="1">
      <c r="A55" s="215" t="s">
        <v>215</v>
      </c>
      <c r="B55" s="215" t="s">
        <v>48</v>
      </c>
      <c r="C55" s="215" t="s">
        <v>56</v>
      </c>
      <c r="D55" s="96">
        <v>27.60011448482996</v>
      </c>
      <c r="E55" s="96" t="e">
        <v>#REF!</v>
      </c>
      <c r="F55" s="96" t="e">
        <v>#REF!</v>
      </c>
      <c r="G55" s="105">
        <v>32.09</v>
      </c>
      <c r="H55" s="96">
        <v>1.3104049354704423</v>
      </c>
      <c r="I55" s="105">
        <v>1.29</v>
      </c>
      <c r="J55" s="96">
        <v>13.89420685774487</v>
      </c>
      <c r="K55" s="105">
        <v>12.71</v>
      </c>
      <c r="L55" s="96">
        <v>28.024731630750424</v>
      </c>
      <c r="M55" s="96">
        <v>1.3305650114007568</v>
      </c>
      <c r="N55" s="96">
        <v>14.107963886325559</v>
      </c>
      <c r="O55" s="96">
        <v>26.750880192989037</v>
      </c>
      <c r="P55" s="96">
        <v>1.2700847836098133</v>
      </c>
      <c r="Q55" s="96">
        <v>13.466692800583488</v>
      </c>
    </row>
    <row r="56" spans="1:17" ht="25.5" customHeight="1">
      <c r="A56" s="222" t="s">
        <v>216</v>
      </c>
      <c r="B56" s="215" t="s">
        <v>195</v>
      </c>
      <c r="C56" s="222" t="s">
        <v>197</v>
      </c>
      <c r="D56" s="96">
        <v>22.41729459694029</v>
      </c>
      <c r="E56" s="96" t="e">
        <v>#REF!</v>
      </c>
      <c r="F56" s="96" t="e">
        <v>#REF!</v>
      </c>
      <c r="G56" s="105">
        <v>24.96</v>
      </c>
      <c r="H56" s="96">
        <v>1.8063639643654257</v>
      </c>
      <c r="I56" s="105">
        <v>1.73</v>
      </c>
      <c r="J56" s="96">
        <v>18.43897522830146</v>
      </c>
      <c r="K56" s="105">
        <v>16.43</v>
      </c>
      <c r="L56" s="96">
        <v>22.76217605227783</v>
      </c>
      <c r="M56" s="96">
        <v>1.8341541792018168</v>
      </c>
      <c r="N56" s="96">
        <v>18.722651770275327</v>
      </c>
      <c r="O56" s="96">
        <v>21.727531686265202</v>
      </c>
      <c r="P56" s="96">
        <v>1.7507835346926433</v>
      </c>
      <c r="Q56" s="96">
        <v>17.871622144353722</v>
      </c>
    </row>
    <row r="57" spans="1:17" ht="15.75" customHeight="1">
      <c r="A57" s="223"/>
      <c r="B57" s="215" t="s">
        <v>196</v>
      </c>
      <c r="C57" s="223"/>
      <c r="D57" s="96">
        <v>22.41729459694029</v>
      </c>
      <c r="E57" s="96" t="e">
        <v>#REF!</v>
      </c>
      <c r="F57" s="96" t="e">
        <v>#REF!</v>
      </c>
      <c r="G57" s="105">
        <v>24.96</v>
      </c>
      <c r="H57" s="96">
        <v>1.4468449229140543</v>
      </c>
      <c r="I57" s="105">
        <v>1.38</v>
      </c>
      <c r="J57" s="96">
        <v>18.43897522830146</v>
      </c>
      <c r="K57" s="105">
        <v>16.43</v>
      </c>
      <c r="L57" s="96">
        <v>22.76217605227783</v>
      </c>
      <c r="M57" s="96">
        <v>1.4691040755742706</v>
      </c>
      <c r="N57" s="96">
        <v>18.722651770275327</v>
      </c>
      <c r="O57" s="96">
        <v>21.727531686265202</v>
      </c>
      <c r="P57" s="96">
        <v>1.402326617593622</v>
      </c>
      <c r="Q57" s="96">
        <v>17.871622144353722</v>
      </c>
    </row>
    <row r="58" spans="1:17" ht="13.5" customHeight="1">
      <c r="A58" s="215" t="s">
        <v>217</v>
      </c>
      <c r="B58" s="215" t="s">
        <v>2</v>
      </c>
      <c r="C58" s="215" t="s">
        <v>110</v>
      </c>
      <c r="D58" s="96">
        <v>48.98142692198094</v>
      </c>
      <c r="E58" s="96" t="e">
        <v>#REF!</v>
      </c>
      <c r="F58" s="96" t="e">
        <v>#REF!</v>
      </c>
      <c r="G58" s="105">
        <v>50.15</v>
      </c>
      <c r="H58" s="96">
        <v>1.416154273034059</v>
      </c>
      <c r="I58" s="105">
        <v>1.35</v>
      </c>
      <c r="J58" s="96">
        <v>22.536525279035114</v>
      </c>
      <c r="K58" s="105">
        <v>20.08</v>
      </c>
      <c r="L58" s="96">
        <v>49.73498733616526</v>
      </c>
      <c r="M58" s="96">
        <v>1.4379412618499678</v>
      </c>
      <c r="N58" s="96">
        <v>22.88324105255873</v>
      </c>
      <c r="O58" s="96">
        <v>47.47430609361229</v>
      </c>
      <c r="P58" s="96">
        <v>1.372580295402242</v>
      </c>
      <c r="Q58" s="96">
        <v>21.84309373198788</v>
      </c>
    </row>
    <row r="59" spans="1:17" ht="13.5" customHeight="1">
      <c r="A59" s="215" t="s">
        <v>217</v>
      </c>
      <c r="B59" s="215" t="s">
        <v>6</v>
      </c>
      <c r="C59" s="215" t="s">
        <v>4</v>
      </c>
      <c r="D59" s="96">
        <v>49.86388349361198</v>
      </c>
      <c r="E59" s="96" t="e">
        <v>#REF!</v>
      </c>
      <c r="F59" s="96" t="e">
        <v>#REF!</v>
      </c>
      <c r="G59" s="105">
        <v>49.3</v>
      </c>
      <c r="H59" s="96">
        <v>1.5827606580968898</v>
      </c>
      <c r="I59" s="105">
        <v>1.51</v>
      </c>
      <c r="J59" s="96">
        <v>28.6828503551356</v>
      </c>
      <c r="K59" s="105">
        <v>25.56</v>
      </c>
      <c r="L59" s="96">
        <v>50.63102016274447</v>
      </c>
      <c r="M59" s="96">
        <v>1.6071108220676114</v>
      </c>
      <c r="N59" s="96">
        <v>29.124124975983836</v>
      </c>
      <c r="O59" s="96">
        <v>48.329610155347</v>
      </c>
      <c r="P59" s="96">
        <v>1.5340603301554472</v>
      </c>
      <c r="Q59" s="96">
        <v>27.80030111343912</v>
      </c>
    </row>
    <row r="60" spans="1:17" ht="13.5" customHeight="1">
      <c r="A60" s="215" t="s">
        <v>217</v>
      </c>
      <c r="B60" s="215" t="s">
        <v>2</v>
      </c>
      <c r="C60" s="215" t="s">
        <v>80</v>
      </c>
      <c r="D60" s="96">
        <v>49.86388349361198</v>
      </c>
      <c r="E60" s="96" t="e">
        <v>#REF!</v>
      </c>
      <c r="F60" s="96" t="e">
        <v>#REF!</v>
      </c>
      <c r="G60" s="105">
        <v>50.15</v>
      </c>
      <c r="H60" s="96">
        <v>1.4906887084569043</v>
      </c>
      <c r="I60" s="105">
        <v>1.43</v>
      </c>
      <c r="J60" s="96">
        <v>22.536525279035114</v>
      </c>
      <c r="K60" s="105">
        <v>20.08</v>
      </c>
      <c r="L60" s="96">
        <v>50.63102016274447</v>
      </c>
      <c r="M60" s="96">
        <v>1.5136223808947027</v>
      </c>
      <c r="N60" s="96">
        <v>22.88324105255873</v>
      </c>
      <c r="O60" s="96">
        <v>48.329610155347</v>
      </c>
      <c r="P60" s="96">
        <v>1.4448213635813072</v>
      </c>
      <c r="Q60" s="96">
        <v>21.84309373198788</v>
      </c>
    </row>
    <row r="61" spans="1:17" ht="13.5" customHeight="1">
      <c r="A61" s="215" t="s">
        <v>218</v>
      </c>
      <c r="B61" s="215" t="s">
        <v>84</v>
      </c>
      <c r="C61" s="215" t="s">
        <v>85</v>
      </c>
      <c r="D61" s="96">
        <v>17.564892745835117</v>
      </c>
      <c r="E61" s="96" t="e">
        <v>#REF!</v>
      </c>
      <c r="F61" s="96" t="e">
        <v>#REF!</v>
      </c>
      <c r="G61" s="105">
        <v>21.41</v>
      </c>
      <c r="H61" s="96">
        <v>0.7637423539562465</v>
      </c>
      <c r="I61" s="105">
        <v>0.73</v>
      </c>
      <c r="J61" s="96" t="s">
        <v>64</v>
      </c>
      <c r="K61" s="105" t="s">
        <v>64</v>
      </c>
      <c r="L61" s="96">
        <v>17.83512186500181</v>
      </c>
      <c r="M61" s="96">
        <v>0.775492236324804</v>
      </c>
      <c r="N61" s="96" t="s">
        <v>64</v>
      </c>
      <c r="O61" s="96">
        <v>17.024434507501727</v>
      </c>
      <c r="P61" s="96">
        <v>0.7402425892191312</v>
      </c>
      <c r="Q61" s="96" t="s">
        <v>64</v>
      </c>
    </row>
    <row r="62" spans="1:17" ht="13.5" customHeight="1">
      <c r="A62" s="215" t="s">
        <v>218</v>
      </c>
      <c r="B62" s="215" t="s">
        <v>84</v>
      </c>
      <c r="C62" s="215" t="s">
        <v>86</v>
      </c>
      <c r="D62" s="96">
        <v>17.564892745835117</v>
      </c>
      <c r="E62" s="96" t="e">
        <v>#REF!</v>
      </c>
      <c r="F62" s="96" t="e">
        <v>#REF!</v>
      </c>
      <c r="G62" s="105">
        <v>20.9</v>
      </c>
      <c r="H62" s="96">
        <v>0.7637423539562465</v>
      </c>
      <c r="I62" s="105">
        <v>0.73</v>
      </c>
      <c r="J62" s="96" t="s">
        <v>64</v>
      </c>
      <c r="K62" s="105" t="s">
        <v>64</v>
      </c>
      <c r="L62" s="96">
        <v>17.83512186500181</v>
      </c>
      <c r="M62" s="96">
        <v>0.775492236324804</v>
      </c>
      <c r="N62" s="96" t="s">
        <v>64</v>
      </c>
      <c r="O62" s="96">
        <v>17.024434507501727</v>
      </c>
      <c r="P62" s="96">
        <v>0.7402425892191312</v>
      </c>
      <c r="Q62" s="96" t="s">
        <v>64</v>
      </c>
    </row>
    <row r="63" spans="1:17" ht="13.5" customHeight="1">
      <c r="A63" s="215" t="s">
        <v>205</v>
      </c>
      <c r="B63" s="215" t="s">
        <v>144</v>
      </c>
      <c r="C63" s="215" t="s">
        <v>145</v>
      </c>
      <c r="D63" s="96">
        <v>15.899757428510231</v>
      </c>
      <c r="E63" s="96" t="e">
        <v>#REF!</v>
      </c>
      <c r="F63" s="96" t="e">
        <v>#REF!</v>
      </c>
      <c r="G63" s="105">
        <v>30.52</v>
      </c>
      <c r="H63" s="96">
        <v>0.39797841208184</v>
      </c>
      <c r="I63" s="105">
        <v>0.22</v>
      </c>
      <c r="J63" s="96" t="s">
        <v>64</v>
      </c>
      <c r="K63" s="105" t="s">
        <v>64</v>
      </c>
      <c r="L63" s="96">
        <v>16.144369081256542</v>
      </c>
      <c r="M63" s="96">
        <v>0.40410115688309906</v>
      </c>
      <c r="N63" s="96" t="s">
        <v>64</v>
      </c>
      <c r="O63" s="96">
        <v>15.410534123017609</v>
      </c>
      <c r="P63" s="96">
        <v>0.38573292247932184</v>
      </c>
      <c r="Q63" s="96" t="s">
        <v>64</v>
      </c>
    </row>
    <row r="64" spans="1:17" ht="13.5" customHeight="1">
      <c r="A64" s="215" t="s">
        <v>210</v>
      </c>
      <c r="B64" s="215" t="s">
        <v>84</v>
      </c>
      <c r="C64" s="215" t="s">
        <v>146</v>
      </c>
      <c r="D64" s="96">
        <v>18.083082234571144</v>
      </c>
      <c r="E64" s="96" t="e">
        <v>#REF!</v>
      </c>
      <c r="F64" s="96" t="e">
        <v>#REF!</v>
      </c>
      <c r="G64" s="105">
        <v>19.23</v>
      </c>
      <c r="H64" s="96">
        <v>0.6788820924055522</v>
      </c>
      <c r="I64" s="105">
        <v>0.6</v>
      </c>
      <c r="J64" s="96" t="s">
        <v>64</v>
      </c>
      <c r="K64" s="105" t="s">
        <v>64</v>
      </c>
      <c r="L64" s="96">
        <v>18.361283499718393</v>
      </c>
      <c r="M64" s="96">
        <v>0.6893264322887145</v>
      </c>
      <c r="N64" s="96" t="s">
        <v>64</v>
      </c>
      <c r="O64" s="96">
        <v>17.52667970427665</v>
      </c>
      <c r="P64" s="96">
        <v>0.6579934126392275</v>
      </c>
      <c r="Q64" s="96" t="s">
        <v>64</v>
      </c>
    </row>
    <row r="65" spans="1:17" ht="13.5" customHeight="1">
      <c r="A65" s="215" t="s">
        <v>217</v>
      </c>
      <c r="B65" s="215" t="s">
        <v>147</v>
      </c>
      <c r="C65" s="215" t="s">
        <v>237</v>
      </c>
      <c r="D65" s="96">
        <v>36.8329101744283</v>
      </c>
      <c r="E65" s="96" t="e">
        <v>#REF!</v>
      </c>
      <c r="F65" s="96" t="e">
        <v>#REF!</v>
      </c>
      <c r="G65" s="105">
        <v>57.39</v>
      </c>
      <c r="H65" s="96">
        <v>1.4426244463617985</v>
      </c>
      <c r="I65" s="105">
        <v>1.27</v>
      </c>
      <c r="J65" s="96">
        <v>22.536525279035114</v>
      </c>
      <c r="K65" s="105">
        <v>18.48</v>
      </c>
      <c r="L65" s="96">
        <v>37.399570330957964</v>
      </c>
      <c r="M65" s="96">
        <v>1.4648186686135185</v>
      </c>
      <c r="N65" s="96">
        <v>22.88324105255873</v>
      </c>
      <c r="O65" s="96">
        <v>35.69958986136896</v>
      </c>
      <c r="P65" s="96">
        <v>1.3982360018583586</v>
      </c>
      <c r="Q65" s="96">
        <v>21.84309373198788</v>
      </c>
    </row>
    <row r="66" spans="1:17" ht="13.5" customHeight="1">
      <c r="A66" s="215" t="s">
        <v>219</v>
      </c>
      <c r="B66" s="215" t="s">
        <v>148</v>
      </c>
      <c r="C66" s="215" t="s">
        <v>149</v>
      </c>
      <c r="D66" s="96">
        <v>15.31460526139632</v>
      </c>
      <c r="E66" s="96" t="e">
        <v>#REF!</v>
      </c>
      <c r="F66" s="96" t="e">
        <v>#REF!</v>
      </c>
      <c r="G66" s="105">
        <v>34.38</v>
      </c>
      <c r="H66" s="96">
        <v>0.45629380782101264</v>
      </c>
      <c r="I66" s="105">
        <v>0.29</v>
      </c>
      <c r="J66" s="96" t="s">
        <v>64</v>
      </c>
      <c r="K66" s="105" t="s">
        <v>64</v>
      </c>
      <c r="L66" s="96">
        <v>15.55021457311011</v>
      </c>
      <c r="M66" s="96">
        <v>0.4633137125567205</v>
      </c>
      <c r="N66" s="96" t="s">
        <v>64</v>
      </c>
      <c r="O66" s="96">
        <v>14.843386637968742</v>
      </c>
      <c r="P66" s="96">
        <v>0.4422539983495969</v>
      </c>
      <c r="Q66" s="96" t="s">
        <v>64</v>
      </c>
    </row>
    <row r="67" spans="1:17" ht="13.5" customHeight="1">
      <c r="A67" s="215" t="s">
        <v>220</v>
      </c>
      <c r="B67" s="215" t="s">
        <v>150</v>
      </c>
      <c r="C67" s="215" t="s">
        <v>151</v>
      </c>
      <c r="D67" s="96">
        <v>30.55414321282385</v>
      </c>
      <c r="E67" s="96" t="e">
        <v>#REF!</v>
      </c>
      <c r="F67" s="96" t="e">
        <v>#REF!</v>
      </c>
      <c r="G67" s="105">
        <v>32.29</v>
      </c>
      <c r="H67" s="96">
        <v>19.9414102469038</v>
      </c>
      <c r="I67" s="105">
        <v>17.55</v>
      </c>
      <c r="J67" s="96" t="s">
        <v>64</v>
      </c>
      <c r="K67" s="105" t="s">
        <v>64</v>
      </c>
      <c r="L67" s="96">
        <v>31.0242069545596</v>
      </c>
      <c r="M67" s="96">
        <v>20.24820117377924</v>
      </c>
      <c r="N67" s="96" t="s">
        <v>64</v>
      </c>
      <c r="O67" s="96">
        <v>29.614015729352346</v>
      </c>
      <c r="P67" s="96">
        <v>19.327828393152913</v>
      </c>
      <c r="Q67" s="96" t="s">
        <v>64</v>
      </c>
    </row>
    <row r="68" spans="1:17" ht="13.5" customHeight="1">
      <c r="A68" s="215" t="s">
        <v>221</v>
      </c>
      <c r="B68" s="215" t="s">
        <v>0</v>
      </c>
      <c r="C68" s="215" t="s">
        <v>16</v>
      </c>
      <c r="D68" s="96">
        <v>14.277151884371518</v>
      </c>
      <c r="E68" s="96" t="e">
        <v>#REF!</v>
      </c>
      <c r="F68" s="96" t="e">
        <v>#REF!</v>
      </c>
      <c r="G68" s="105">
        <v>15.83</v>
      </c>
      <c r="H68" s="96">
        <v>19.291265638854064</v>
      </c>
      <c r="I68" s="105">
        <v>18.45</v>
      </c>
      <c r="J68" s="96" t="s">
        <v>64</v>
      </c>
      <c r="K68" s="97" t="s">
        <v>64</v>
      </c>
      <c r="L68" s="96">
        <v>14.49680037490031</v>
      </c>
      <c r="M68" s="96">
        <v>19.588054340990283</v>
      </c>
      <c r="N68" s="96" t="s">
        <v>64</v>
      </c>
      <c r="O68" s="96">
        <v>13.837854903313932</v>
      </c>
      <c r="P68" s="96">
        <v>18.69768823458163</v>
      </c>
      <c r="Q68" s="96" t="s">
        <v>64</v>
      </c>
    </row>
    <row r="69" spans="1:17" ht="13.5" customHeight="1">
      <c r="A69" s="215" t="s">
        <v>222</v>
      </c>
      <c r="B69" s="215" t="s">
        <v>111</v>
      </c>
      <c r="C69" s="215" t="s">
        <v>64</v>
      </c>
      <c r="D69" s="96">
        <v>17.32898502232573</v>
      </c>
      <c r="E69" s="96" t="e">
        <v>#REF!</v>
      </c>
      <c r="F69" s="96" t="e">
        <v>#REF!</v>
      </c>
      <c r="G69" s="105">
        <v>19.25</v>
      </c>
      <c r="H69" s="96">
        <v>24.552519903996078</v>
      </c>
      <c r="I69" s="105">
        <v>23.48</v>
      </c>
      <c r="J69" s="96" t="s">
        <v>64</v>
      </c>
      <c r="K69" s="97" t="s">
        <v>64</v>
      </c>
      <c r="L69" s="96">
        <v>17.59558479189997</v>
      </c>
      <c r="M69" s="96">
        <v>24.93025097944217</v>
      </c>
      <c r="N69" s="96" t="s">
        <v>64</v>
      </c>
      <c r="O69" s="96">
        <v>16.795785483177244</v>
      </c>
      <c r="P69" s="96">
        <v>23.797057753103893</v>
      </c>
      <c r="Q69" s="96" t="s">
        <v>64</v>
      </c>
    </row>
    <row r="70" spans="1:17" ht="60" customHeight="1">
      <c r="A70" s="215" t="s">
        <v>259</v>
      </c>
      <c r="B70" s="215" t="s">
        <v>261</v>
      </c>
      <c r="C70" s="215">
        <v>0</v>
      </c>
      <c r="D70" s="96">
        <v>85.49072437456573</v>
      </c>
      <c r="E70" s="96" t="e">
        <v>#REF!</v>
      </c>
      <c r="F70" s="96" t="e">
        <v>#REF!</v>
      </c>
      <c r="G70" s="97">
        <v>20.25</v>
      </c>
      <c r="H70" s="96">
        <v>2.8273095350062234</v>
      </c>
      <c r="I70" s="97">
        <v>24.48</v>
      </c>
      <c r="J70" s="96">
        <v>352.3893043630946</v>
      </c>
      <c r="K70" s="97">
        <v>352.3893043630946</v>
      </c>
      <c r="L70" s="96">
        <v>86.8059662880206</v>
      </c>
      <c r="M70" s="96">
        <v>2.8708066047755496</v>
      </c>
      <c r="N70" s="96">
        <v>357.8106782763729</v>
      </c>
      <c r="O70" s="96">
        <v>82.86024054765602</v>
      </c>
      <c r="P70" s="96">
        <v>2.7403153954675705</v>
      </c>
      <c r="Q70" s="96">
        <v>341.5465565365378</v>
      </c>
    </row>
    <row r="71" spans="1:17" ht="36.75" customHeight="1">
      <c r="A71" s="215" t="s">
        <v>101</v>
      </c>
      <c r="B71" s="215" t="s">
        <v>164</v>
      </c>
      <c r="C71" s="215" t="s">
        <v>102</v>
      </c>
      <c r="D71" s="96">
        <v>26.94149450813169</v>
      </c>
      <c r="E71" s="96" t="e">
        <v>#REF!</v>
      </c>
      <c r="F71" s="96" t="e">
        <v>#REF!</v>
      </c>
      <c r="G71" s="105">
        <v>29.81</v>
      </c>
      <c r="H71" s="96">
        <v>44.25354054792349</v>
      </c>
      <c r="I71" s="105">
        <v>42.32</v>
      </c>
      <c r="J71" s="96">
        <v>62.282760771151594</v>
      </c>
      <c r="K71" s="105">
        <v>59.56</v>
      </c>
      <c r="L71" s="96">
        <v>27.355979039026025</v>
      </c>
      <c r="M71" s="96">
        <v>44.934364248660785</v>
      </c>
      <c r="N71" s="96">
        <v>63.240957090707774</v>
      </c>
      <c r="O71" s="96">
        <v>26.11252544634302</v>
      </c>
      <c r="P71" s="96">
        <v>42.89189314644892</v>
      </c>
      <c r="Q71" s="96">
        <v>60.36636813203924</v>
      </c>
    </row>
    <row r="72" spans="1:17" ht="39" customHeight="1">
      <c r="A72" s="229" t="s">
        <v>103</v>
      </c>
      <c r="B72" s="23" t="s">
        <v>198</v>
      </c>
      <c r="C72" s="224" t="s">
        <v>200</v>
      </c>
      <c r="D72" s="96">
        <v>26.77145683138565</v>
      </c>
      <c r="E72" s="96" t="e">
        <v>#REF!</v>
      </c>
      <c r="F72" s="96" t="e">
        <v>#REF!</v>
      </c>
      <c r="G72" s="105">
        <v>30.55</v>
      </c>
      <c r="H72" s="96">
        <v>24.17554529932858</v>
      </c>
      <c r="I72" s="105">
        <v>23.12</v>
      </c>
      <c r="J72" s="96">
        <v>18.02922022322809</v>
      </c>
      <c r="K72" s="105">
        <v>22.69</v>
      </c>
      <c r="L72" s="96">
        <v>27.183325398022347</v>
      </c>
      <c r="M72" s="96">
        <v>24.547476765472094</v>
      </c>
      <c r="N72" s="96">
        <v>18.306592842046985</v>
      </c>
      <c r="O72" s="96">
        <v>25.947719698112245</v>
      </c>
      <c r="P72" s="96">
        <v>23.431682367041546</v>
      </c>
      <c r="Q72" s="96">
        <v>17.474474985590305</v>
      </c>
    </row>
    <row r="73" spans="1:17" ht="17.25" customHeight="1">
      <c r="A73" s="230"/>
      <c r="B73" s="23" t="s">
        <v>199</v>
      </c>
      <c r="C73" s="225"/>
      <c r="D73" s="96">
        <v>26.376618546866816</v>
      </c>
      <c r="E73" s="96" t="e">
        <v>#REF!</v>
      </c>
      <c r="F73" s="96" t="e">
        <v>#REF!</v>
      </c>
      <c r="G73" s="105">
        <v>24.9</v>
      </c>
      <c r="H73" s="96">
        <v>29.502360365282335</v>
      </c>
      <c r="I73" s="105">
        <v>28.21</v>
      </c>
      <c r="J73" s="96">
        <v>18.02922022322809</v>
      </c>
      <c r="K73" s="105">
        <v>26.11</v>
      </c>
      <c r="L73" s="96">
        <v>26.782412678357073</v>
      </c>
      <c r="M73" s="96">
        <v>29.956242832440527</v>
      </c>
      <c r="N73" s="96">
        <v>18.306592842046985</v>
      </c>
      <c r="O73" s="96">
        <v>25.565030283886298</v>
      </c>
      <c r="P73" s="96">
        <v>28.594595430965956</v>
      </c>
      <c r="Q73" s="96">
        <v>17.474474985590305</v>
      </c>
    </row>
    <row r="74" spans="1:17" ht="14.25" customHeight="1">
      <c r="A74" s="215" t="s">
        <v>220</v>
      </c>
      <c r="B74" s="215" t="s">
        <v>32</v>
      </c>
      <c r="C74" s="215" t="s">
        <v>33</v>
      </c>
      <c r="D74" s="96">
        <v>20.382537418389923</v>
      </c>
      <c r="E74" s="96" t="e">
        <v>#REF!</v>
      </c>
      <c r="F74" s="96" t="e">
        <v>#REF!</v>
      </c>
      <c r="G74" s="105">
        <v>22.71</v>
      </c>
      <c r="H74" s="96">
        <v>23.675644193139075</v>
      </c>
      <c r="I74" s="105">
        <v>22.64</v>
      </c>
      <c r="J74" s="96" t="s">
        <v>64</v>
      </c>
      <c r="K74" s="97" t="s">
        <v>64</v>
      </c>
      <c r="L74" s="96">
        <v>20.696114917134384</v>
      </c>
      <c r="M74" s="96">
        <v>24.03988487303352</v>
      </c>
      <c r="N74" s="96" t="s">
        <v>64</v>
      </c>
      <c r="O74" s="96">
        <v>19.755382420901004</v>
      </c>
      <c r="P74" s="96">
        <v>22.94716283335018</v>
      </c>
      <c r="Q74" s="96" t="s">
        <v>64</v>
      </c>
    </row>
    <row r="75" spans="1:17" ht="14.25" customHeight="1">
      <c r="A75" s="215" t="s">
        <v>220</v>
      </c>
      <c r="B75" s="215" t="s">
        <v>22</v>
      </c>
      <c r="C75" s="215" t="s">
        <v>13</v>
      </c>
      <c r="D75" s="96">
        <v>22.874737808373094</v>
      </c>
      <c r="E75" s="96" t="e">
        <v>#REF!</v>
      </c>
      <c r="F75" s="96" t="e">
        <v>#REF!</v>
      </c>
      <c r="G75" s="105">
        <v>25.52</v>
      </c>
      <c r="H75" s="96">
        <v>38.58253127770813</v>
      </c>
      <c r="I75" s="105">
        <v>36.9</v>
      </c>
      <c r="J75" s="96" t="s">
        <v>64</v>
      </c>
      <c r="K75" s="97" t="s">
        <v>64</v>
      </c>
      <c r="L75" s="96">
        <v>23.226656851578834</v>
      </c>
      <c r="M75" s="96">
        <v>39.176108681980566</v>
      </c>
      <c r="N75" s="96" t="s">
        <v>64</v>
      </c>
      <c r="O75" s="96">
        <v>22.170899721961614</v>
      </c>
      <c r="P75" s="96">
        <v>37.39537646916326</v>
      </c>
      <c r="Q75" s="96" t="s">
        <v>64</v>
      </c>
    </row>
    <row r="76" spans="1:17" ht="14.25" customHeight="1">
      <c r="A76" s="215" t="s">
        <v>220</v>
      </c>
      <c r="B76" s="215" t="s">
        <v>58</v>
      </c>
      <c r="C76" s="215" t="s">
        <v>57</v>
      </c>
      <c r="D76" s="96">
        <v>26.664265323993952</v>
      </c>
      <c r="E76" s="96" t="e">
        <v>#REF!</v>
      </c>
      <c r="F76" s="96" t="e">
        <v>#REF!</v>
      </c>
      <c r="G76" s="105">
        <v>31.04</v>
      </c>
      <c r="H76" s="96">
        <v>19.66824024352156</v>
      </c>
      <c r="I76" s="105">
        <v>18.81</v>
      </c>
      <c r="J76" s="96" t="s">
        <v>64</v>
      </c>
      <c r="K76" s="97" t="s">
        <v>64</v>
      </c>
      <c r="L76" s="96">
        <v>27.074484790516937</v>
      </c>
      <c r="M76" s="96">
        <v>19.970828554960356</v>
      </c>
      <c r="N76" s="96" t="s">
        <v>64</v>
      </c>
      <c r="O76" s="96">
        <v>25.84382639094799</v>
      </c>
      <c r="P76" s="96">
        <v>19.063063620643973</v>
      </c>
      <c r="Q76" s="96" t="s">
        <v>64</v>
      </c>
    </row>
    <row r="77" spans="1:17" ht="14.25" customHeight="1">
      <c r="A77" s="215" t="s">
        <v>220</v>
      </c>
      <c r="B77" s="215" t="s">
        <v>62</v>
      </c>
      <c r="C77" s="215" t="s">
        <v>63</v>
      </c>
      <c r="D77" s="96">
        <v>17.88928984038627</v>
      </c>
      <c r="E77" s="96" t="e">
        <v>#REF!</v>
      </c>
      <c r="F77" s="96" t="e">
        <v>#REF!</v>
      </c>
      <c r="G77" s="105">
        <v>19.11</v>
      </c>
      <c r="H77" s="96">
        <v>43.0242755327034</v>
      </c>
      <c r="I77" s="105">
        <v>41.15</v>
      </c>
      <c r="J77" s="96" t="s">
        <v>64</v>
      </c>
      <c r="K77" s="97" t="s">
        <v>64</v>
      </c>
      <c r="L77" s="96">
        <v>18.16450968408452</v>
      </c>
      <c r="M77" s="96">
        <v>43.68618746397576</v>
      </c>
      <c r="N77" s="96" t="s">
        <v>64</v>
      </c>
      <c r="O77" s="96">
        <v>17.33885015298977</v>
      </c>
      <c r="P77" s="96">
        <v>41.700451670158685</v>
      </c>
      <c r="Q77" s="96" t="s">
        <v>64</v>
      </c>
    </row>
    <row r="78" spans="1:17" ht="14.25" customHeight="1">
      <c r="A78" s="215" t="s">
        <v>223</v>
      </c>
      <c r="B78" s="215">
        <v>40816</v>
      </c>
      <c r="C78" s="215" t="s">
        <v>64</v>
      </c>
      <c r="D78" s="96">
        <v>13.780858728481414</v>
      </c>
      <c r="E78" s="96" t="e">
        <v>#REF!</v>
      </c>
      <c r="F78" s="96" t="e">
        <v>#REF!</v>
      </c>
      <c r="G78" s="105">
        <v>16.58</v>
      </c>
      <c r="H78" s="96">
        <v>23.356035289181847</v>
      </c>
      <c r="I78" s="105">
        <v>22.34</v>
      </c>
      <c r="J78" s="96" t="s">
        <v>64</v>
      </c>
      <c r="K78" s="97" t="s">
        <v>64</v>
      </c>
      <c r="L78" s="96">
        <v>13.99287193968882</v>
      </c>
      <c r="M78" s="96">
        <v>23.71535890901541</v>
      </c>
      <c r="N78" s="96" t="s">
        <v>64</v>
      </c>
      <c r="O78" s="96">
        <v>13.3568323060666</v>
      </c>
      <c r="P78" s="96">
        <v>22.637388049514712</v>
      </c>
      <c r="Q78" s="96" t="s">
        <v>64</v>
      </c>
    </row>
    <row r="79" spans="1:17" ht="14.25" customHeight="1">
      <c r="A79" s="215" t="s">
        <v>224</v>
      </c>
      <c r="B79" s="215" t="s">
        <v>87</v>
      </c>
      <c r="C79" s="215" t="s">
        <v>64</v>
      </c>
      <c r="D79" s="96">
        <v>26.291744907736785</v>
      </c>
      <c r="E79" s="96" t="e">
        <v>#REF!</v>
      </c>
      <c r="F79" s="96" t="e">
        <v>#REF!</v>
      </c>
      <c r="G79" s="105">
        <v>29.3</v>
      </c>
      <c r="H79" s="96">
        <v>10.452358473415472</v>
      </c>
      <c r="I79" s="105">
        <v>10.86</v>
      </c>
      <c r="J79" s="96" t="s">
        <v>64</v>
      </c>
      <c r="K79" s="97" t="s">
        <v>64</v>
      </c>
      <c r="L79" s="96">
        <v>26.696233290932735</v>
      </c>
      <c r="M79" s="96">
        <v>10.613163988391094</v>
      </c>
      <c r="N79" s="96" t="s">
        <v>64</v>
      </c>
      <c r="O79" s="96">
        <v>25.482768141344884</v>
      </c>
      <c r="P79" s="96">
        <v>10.130747443464227</v>
      </c>
      <c r="Q79" s="96" t="s">
        <v>64</v>
      </c>
    </row>
    <row r="80" spans="1:17" ht="14.25" customHeight="1">
      <c r="A80" s="215" t="s">
        <v>238</v>
      </c>
      <c r="B80" s="215" t="s">
        <v>11</v>
      </c>
      <c r="C80" s="215" t="s">
        <v>14</v>
      </c>
      <c r="D80" s="96">
        <v>20.382537418389923</v>
      </c>
      <c r="E80" s="96" t="e">
        <v>#REF!</v>
      </c>
      <c r="F80" s="96" t="e">
        <v>#REF!</v>
      </c>
      <c r="G80" s="105">
        <v>23.3</v>
      </c>
      <c r="H80" s="96">
        <v>20.496969741282438</v>
      </c>
      <c r="I80" s="105">
        <v>19.6</v>
      </c>
      <c r="J80" s="96" t="s">
        <v>64</v>
      </c>
      <c r="K80" s="97" t="s">
        <v>64</v>
      </c>
      <c r="L80" s="96">
        <v>20.696114917134384</v>
      </c>
      <c r="M80" s="96">
        <v>20.812307737302167</v>
      </c>
      <c r="N80" s="96" t="s">
        <v>64</v>
      </c>
      <c r="O80" s="96">
        <v>19.755382420901004</v>
      </c>
      <c r="P80" s="96">
        <v>19.866293749242978</v>
      </c>
      <c r="Q80" s="96" t="s">
        <v>64</v>
      </c>
    </row>
    <row r="81" spans="1:17" ht="14.25" customHeight="1">
      <c r="A81" s="215" t="s">
        <v>238</v>
      </c>
      <c r="B81" s="215" t="s">
        <v>89</v>
      </c>
      <c r="C81" s="215" t="s">
        <v>19</v>
      </c>
      <c r="D81" s="96">
        <v>28.863867894540782</v>
      </c>
      <c r="E81" s="96" t="e">
        <v>#REF!</v>
      </c>
      <c r="F81" s="96" t="e">
        <v>#REF!</v>
      </c>
      <c r="G81" s="105">
        <v>32.28</v>
      </c>
      <c r="H81" s="96">
        <v>20.496969741282438</v>
      </c>
      <c r="I81" s="105">
        <v>19.6</v>
      </c>
      <c r="J81" s="96" t="s">
        <v>64</v>
      </c>
      <c r="K81" s="97" t="s">
        <v>64</v>
      </c>
      <c r="L81" s="96">
        <v>29.30792740061064</v>
      </c>
      <c r="M81" s="96">
        <v>20.812307737302167</v>
      </c>
      <c r="N81" s="96" t="s">
        <v>64</v>
      </c>
      <c r="O81" s="96">
        <v>27.975748882401067</v>
      </c>
      <c r="P81" s="96">
        <v>19.866293749242978</v>
      </c>
      <c r="Q81" s="96" t="s">
        <v>64</v>
      </c>
    </row>
    <row r="82" spans="1:17" ht="14.25" customHeight="1">
      <c r="A82" s="215" t="s">
        <v>225</v>
      </c>
      <c r="B82" s="215" t="s">
        <v>20</v>
      </c>
      <c r="C82" s="215" t="s">
        <v>21</v>
      </c>
      <c r="D82" s="96">
        <v>14.277151884371518</v>
      </c>
      <c r="E82" s="96" t="e">
        <v>#REF!</v>
      </c>
      <c r="F82" s="96" t="e">
        <v>#REF!</v>
      </c>
      <c r="G82" s="105">
        <v>14.75</v>
      </c>
      <c r="H82" s="96">
        <v>19.291265638854064</v>
      </c>
      <c r="I82" s="105">
        <v>18.45</v>
      </c>
      <c r="J82" s="96" t="s">
        <v>64</v>
      </c>
      <c r="K82" s="97" t="s">
        <v>64</v>
      </c>
      <c r="L82" s="96">
        <v>14.49680037490031</v>
      </c>
      <c r="M82" s="96">
        <v>19.588054340990283</v>
      </c>
      <c r="N82" s="96" t="s">
        <v>64</v>
      </c>
      <c r="O82" s="96">
        <v>13.837854903313932</v>
      </c>
      <c r="P82" s="96">
        <v>18.69768823458163</v>
      </c>
      <c r="Q82" s="96" t="s">
        <v>64</v>
      </c>
    </row>
    <row r="83" spans="1:17" ht="14.25" customHeight="1">
      <c r="A83" s="215" t="s">
        <v>226</v>
      </c>
      <c r="B83" s="215" t="s">
        <v>39</v>
      </c>
      <c r="C83" s="215" t="s">
        <v>112</v>
      </c>
      <c r="D83" s="96">
        <v>18.07598509353807</v>
      </c>
      <c r="E83" s="96" t="e">
        <v>#REF!</v>
      </c>
      <c r="F83" s="96" t="e">
        <v>#REF!</v>
      </c>
      <c r="G83" s="105">
        <v>23.68</v>
      </c>
      <c r="H83" s="96">
        <v>37.26721771142261</v>
      </c>
      <c r="I83" s="105">
        <v>35.64</v>
      </c>
      <c r="J83" s="96">
        <v>12.29265015220097</v>
      </c>
      <c r="K83" s="105">
        <v>10.95</v>
      </c>
      <c r="L83" s="96">
        <v>18.354077171900194</v>
      </c>
      <c r="M83" s="96">
        <v>37.84055952236757</v>
      </c>
      <c r="N83" s="96">
        <v>12.481767846850218</v>
      </c>
      <c r="O83" s="96">
        <v>17.519800936813823</v>
      </c>
      <c r="P83" s="96">
        <v>36.12053408953268</v>
      </c>
      <c r="Q83" s="96">
        <v>11.91441476290248</v>
      </c>
    </row>
    <row r="84" spans="1:17" ht="14.25" customHeight="1">
      <c r="A84" s="215" t="s">
        <v>227</v>
      </c>
      <c r="B84" s="215" t="s">
        <v>55</v>
      </c>
      <c r="C84" s="215" t="s">
        <v>47</v>
      </c>
      <c r="D84" s="96">
        <v>14.277151884371518</v>
      </c>
      <c r="E84" s="96" t="e">
        <v>#REF!</v>
      </c>
      <c r="F84" s="96" t="e">
        <v>#REF!</v>
      </c>
      <c r="G84" s="105">
        <v>20.47</v>
      </c>
      <c r="H84" s="96">
        <v>21.204821512546676</v>
      </c>
      <c r="I84" s="105">
        <v>20.28</v>
      </c>
      <c r="J84" s="96" t="s">
        <v>64</v>
      </c>
      <c r="K84" s="97" t="s">
        <v>64</v>
      </c>
      <c r="L84" s="96">
        <v>14.49680037490031</v>
      </c>
      <c r="M84" s="96">
        <v>21.531049535816624</v>
      </c>
      <c r="N84" s="96" t="s">
        <v>64</v>
      </c>
      <c r="O84" s="96">
        <v>13.837854903313932</v>
      </c>
      <c r="P84" s="96">
        <v>20.552365466006776</v>
      </c>
      <c r="Q84" s="96" t="s">
        <v>64</v>
      </c>
    </row>
    <row r="85" spans="1:17" ht="14.25" customHeight="1">
      <c r="A85" s="215" t="s">
        <v>228</v>
      </c>
      <c r="B85" s="215" t="s">
        <v>51</v>
      </c>
      <c r="C85" s="215" t="s">
        <v>38</v>
      </c>
      <c r="D85" s="96">
        <v>20.218585293952515</v>
      </c>
      <c r="E85" s="96" t="e">
        <v>#REF!</v>
      </c>
      <c r="F85" s="96" t="e">
        <v>#REF!</v>
      </c>
      <c r="G85" s="105">
        <v>22.53</v>
      </c>
      <c r="H85" s="96">
        <v>8.768757108570027</v>
      </c>
      <c r="I85" s="105">
        <v>8.39</v>
      </c>
      <c r="J85" s="96" t="s">
        <v>64</v>
      </c>
      <c r="K85" s="97" t="s">
        <v>64</v>
      </c>
      <c r="L85" s="96">
        <v>20.529640452321015</v>
      </c>
      <c r="M85" s="96">
        <v>8.903661064086489</v>
      </c>
      <c r="N85" s="96" t="s">
        <v>64</v>
      </c>
      <c r="O85" s="96">
        <v>19.596474977215518</v>
      </c>
      <c r="P85" s="96">
        <v>8.498949197537103</v>
      </c>
      <c r="Q85" s="96" t="s">
        <v>64</v>
      </c>
    </row>
    <row r="86" spans="1:17" ht="14.25" customHeight="1">
      <c r="A86" s="215" t="s">
        <v>229</v>
      </c>
      <c r="B86" s="215" t="s">
        <v>53</v>
      </c>
      <c r="C86" s="215" t="s">
        <v>54</v>
      </c>
      <c r="D86" s="96">
        <v>21.931441821615394</v>
      </c>
      <c r="E86" s="96" t="e">
        <v>#REF!</v>
      </c>
      <c r="F86" s="96" t="e">
        <v>#REF!</v>
      </c>
      <c r="G86" s="105">
        <v>24.43</v>
      </c>
      <c r="H86" s="96">
        <v>25.81456531962204</v>
      </c>
      <c r="I86" s="105">
        <v>24.69</v>
      </c>
      <c r="J86" s="96" t="s">
        <v>64</v>
      </c>
      <c r="K86" s="97" t="s">
        <v>64</v>
      </c>
      <c r="L86" s="96">
        <v>22.268848618871015</v>
      </c>
      <c r="M86" s="96">
        <v>26.211712478385458</v>
      </c>
      <c r="N86" s="96" t="s">
        <v>64</v>
      </c>
      <c r="O86" s="96">
        <v>21.25662822710415</v>
      </c>
      <c r="P86" s="96">
        <v>25.020271002095207</v>
      </c>
      <c r="Q86" s="96" t="s">
        <v>64</v>
      </c>
    </row>
    <row r="87" spans="1:17" ht="37.5" customHeight="1">
      <c r="A87" s="215" t="s">
        <v>230</v>
      </c>
      <c r="B87" s="215" t="s">
        <v>99</v>
      </c>
      <c r="C87" s="215" t="s">
        <v>100</v>
      </c>
      <c r="D87" s="96">
        <v>21.931441821615394</v>
      </c>
      <c r="E87" s="96" t="e">
        <v>#REF!</v>
      </c>
      <c r="F87" s="96" t="e">
        <v>#REF!</v>
      </c>
      <c r="G87" s="105">
        <v>45.4</v>
      </c>
      <c r="H87" s="96">
        <v>49.17060060880388</v>
      </c>
      <c r="I87" s="105">
        <v>47.02</v>
      </c>
      <c r="J87" s="96" t="s">
        <v>64</v>
      </c>
      <c r="K87" s="97" t="s">
        <v>64</v>
      </c>
      <c r="L87" s="96">
        <v>22.268848618871015</v>
      </c>
      <c r="M87" s="96">
        <v>49.92707138740087</v>
      </c>
      <c r="N87" s="96" t="s">
        <v>64</v>
      </c>
      <c r="O87" s="96">
        <v>21.25662822710415</v>
      </c>
      <c r="P87" s="96">
        <v>47.65765905160992</v>
      </c>
      <c r="Q87" s="96" t="s">
        <v>64</v>
      </c>
    </row>
    <row r="88" spans="1:17" ht="29.25" customHeight="1">
      <c r="A88" s="215" t="s">
        <v>155</v>
      </c>
      <c r="B88" s="215" t="s">
        <v>156</v>
      </c>
      <c r="C88" s="215" t="s">
        <v>157</v>
      </c>
      <c r="D88" s="96">
        <v>16.49395458037636</v>
      </c>
      <c r="E88" s="96" t="e">
        <v>#REF!</v>
      </c>
      <c r="F88" s="96" t="e">
        <v>#REF!</v>
      </c>
      <c r="G88" s="97"/>
      <c r="H88" s="96">
        <v>24.995055309475312</v>
      </c>
      <c r="I88" s="97"/>
      <c r="J88" s="96" t="s">
        <v>64</v>
      </c>
      <c r="K88" s="97" t="s">
        <v>64</v>
      </c>
      <c r="L88" s="96">
        <v>16.74770772776677</v>
      </c>
      <c r="M88" s="96">
        <v>25.379594621928774</v>
      </c>
      <c r="N88" s="96" t="s">
        <v>64</v>
      </c>
      <c r="O88" s="96">
        <v>15.98644828559555</v>
      </c>
      <c r="P88" s="96">
        <v>24.22597668456838</v>
      </c>
      <c r="Q88" s="96" t="s">
        <v>64</v>
      </c>
    </row>
    <row r="89" spans="1:17" ht="24.75" customHeight="1">
      <c r="A89" s="222" t="s">
        <v>231</v>
      </c>
      <c r="B89" s="212" t="s">
        <v>201</v>
      </c>
      <c r="C89" s="217" t="s">
        <v>202</v>
      </c>
      <c r="D89" s="96">
        <v>21.96241306453599</v>
      </c>
      <c r="E89" s="96" t="e">
        <v>#REF!</v>
      </c>
      <c r="F89" s="96" t="e">
        <v>#REF!</v>
      </c>
      <c r="G89" s="105">
        <v>25.14</v>
      </c>
      <c r="H89" s="96">
        <v>3.220223609371074</v>
      </c>
      <c r="I89" s="105">
        <v>3.06</v>
      </c>
      <c r="J89" s="96">
        <v>6.146325076100485</v>
      </c>
      <c r="K89" s="105">
        <v>5.48</v>
      </c>
      <c r="L89" s="96">
        <v>22.300296342451926</v>
      </c>
      <c r="M89" s="96">
        <v>3.2697655110537056</v>
      </c>
      <c r="N89" s="96">
        <v>6.240883923425109</v>
      </c>
      <c r="O89" s="96">
        <v>21.286646508704113</v>
      </c>
      <c r="P89" s="96">
        <v>3.12113980600581</v>
      </c>
      <c r="Q89" s="96">
        <v>5.95720738145124</v>
      </c>
    </row>
    <row r="90" spans="1:17" ht="16.5" customHeight="1">
      <c r="A90" s="223"/>
      <c r="B90" s="212" t="s">
        <v>188</v>
      </c>
      <c r="C90" s="218"/>
      <c r="D90" s="96">
        <v>21.96241306453599</v>
      </c>
      <c r="E90" s="96" t="e">
        <v>#REF!</v>
      </c>
      <c r="F90" s="96" t="e">
        <v>#REF!</v>
      </c>
      <c r="G90" s="105">
        <v>25.08</v>
      </c>
      <c r="H90" s="96">
        <v>2.090242231880253</v>
      </c>
      <c r="I90" s="105">
        <v>2</v>
      </c>
      <c r="J90" s="96">
        <v>2.0487750253668287</v>
      </c>
      <c r="K90" s="105">
        <v>1.83</v>
      </c>
      <c r="L90" s="96">
        <v>22.300296342451926</v>
      </c>
      <c r="M90" s="96">
        <v>2.1223998046784107</v>
      </c>
      <c r="N90" s="96">
        <v>2.0802946411417027</v>
      </c>
      <c r="O90" s="96">
        <v>21.286646508704113</v>
      </c>
      <c r="P90" s="96">
        <v>2.0259270862839376</v>
      </c>
      <c r="Q90" s="96">
        <v>1.98573579381708</v>
      </c>
    </row>
    <row r="91" spans="1:17" ht="25.5" customHeight="1">
      <c r="A91" s="221" t="s">
        <v>232</v>
      </c>
      <c r="B91" s="212" t="s">
        <v>203</v>
      </c>
      <c r="C91" s="217" t="s">
        <v>204</v>
      </c>
      <c r="D91" s="96">
        <v>21.809442939467836</v>
      </c>
      <c r="E91" s="96" t="e">
        <v>#REF!</v>
      </c>
      <c r="F91" s="96" t="e">
        <v>#REF!</v>
      </c>
      <c r="G91" s="105">
        <v>27.76</v>
      </c>
      <c r="H91" s="96">
        <v>1.8234097725764777</v>
      </c>
      <c r="I91" s="105">
        <v>1.74</v>
      </c>
      <c r="J91" s="96">
        <v>18.43897522830146</v>
      </c>
      <c r="K91" s="105">
        <v>23</v>
      </c>
      <c r="L91" s="96">
        <v>22.144972830844264</v>
      </c>
      <c r="M91" s="96">
        <v>1.8514622306161157</v>
      </c>
      <c r="N91" s="96">
        <v>18.722651770275327</v>
      </c>
      <c r="O91" s="96">
        <v>21.13838315671498</v>
      </c>
      <c r="P91" s="96">
        <v>1.7673048564972014</v>
      </c>
      <c r="Q91" s="96">
        <v>17.871622144353722</v>
      </c>
    </row>
    <row r="92" spans="1:17" ht="16.5" customHeight="1">
      <c r="A92" s="221"/>
      <c r="B92" s="212" t="s">
        <v>189</v>
      </c>
      <c r="C92" s="218"/>
      <c r="D92" s="96">
        <v>21.809442939467836</v>
      </c>
      <c r="E92" s="96" t="e">
        <v>#REF!</v>
      </c>
      <c r="F92" s="96" t="e">
        <v>#REF!</v>
      </c>
      <c r="G92" s="105">
        <v>26.49</v>
      </c>
      <c r="H92" s="96">
        <v>1.5447763691265888</v>
      </c>
      <c r="I92" s="105">
        <v>1.48</v>
      </c>
      <c r="J92" s="96">
        <v>18.43897522830146</v>
      </c>
      <c r="K92" s="105">
        <v>23</v>
      </c>
      <c r="L92" s="96">
        <v>22.144972830844264</v>
      </c>
      <c r="M92" s="96">
        <v>1.568542159420844</v>
      </c>
      <c r="N92" s="96">
        <v>18.722651770275327</v>
      </c>
      <c r="O92" s="96">
        <v>21.13838315671498</v>
      </c>
      <c r="P92" s="96">
        <v>1.4972447885380784</v>
      </c>
      <c r="Q92" s="96">
        <v>17.871622144353722</v>
      </c>
    </row>
    <row r="93" spans="1:17" ht="14.25" customHeight="1">
      <c r="A93" s="215" t="s">
        <v>233</v>
      </c>
      <c r="B93" s="215" t="s">
        <v>90</v>
      </c>
      <c r="C93" s="215" t="s">
        <v>64</v>
      </c>
      <c r="D93" s="96">
        <v>18.060965520912983</v>
      </c>
      <c r="E93" s="96" t="e">
        <v>#REF!</v>
      </c>
      <c r="F93" s="96" t="e">
        <v>#REF!</v>
      </c>
      <c r="G93" s="105">
        <v>20.05</v>
      </c>
      <c r="H93" s="96">
        <v>8.72192796513307</v>
      </c>
      <c r="I93" s="105">
        <v>9.06</v>
      </c>
      <c r="J93" s="96" t="s">
        <v>64</v>
      </c>
      <c r="K93" s="97" t="s">
        <v>64</v>
      </c>
      <c r="L93" s="96">
        <v>18.33882652892703</v>
      </c>
      <c r="M93" s="96">
        <v>8.856111472288962</v>
      </c>
      <c r="N93" s="96" t="s">
        <v>64</v>
      </c>
      <c r="O93" s="96">
        <v>17.50524350488489</v>
      </c>
      <c r="P93" s="96">
        <v>8.453560950821283</v>
      </c>
      <c r="Q93" s="96" t="s">
        <v>64</v>
      </c>
    </row>
    <row r="94" spans="1:17" ht="3.75" customHeight="1">
      <c r="A94" s="228"/>
      <c r="B94" s="228"/>
      <c r="Q94" s="98"/>
    </row>
    <row r="95" spans="1:17" ht="16.5" customHeight="1">
      <c r="A95" s="102" t="s">
        <v>193</v>
      </c>
      <c r="B95" s="102"/>
      <c r="C95" s="103"/>
      <c r="D95" s="103"/>
      <c r="E95" s="103"/>
      <c r="F95" s="103"/>
      <c r="G95" s="106"/>
      <c r="H95" s="103"/>
      <c r="I95" s="106"/>
      <c r="J95" s="103"/>
      <c r="K95" s="103"/>
      <c r="L95" s="103"/>
      <c r="M95" s="103"/>
      <c r="N95" s="103"/>
      <c r="O95" s="103"/>
      <c r="P95" s="103"/>
      <c r="Q95" s="107"/>
    </row>
    <row r="96" spans="1:17" ht="14.25" customHeight="1">
      <c r="A96" s="219" t="s">
        <v>194</v>
      </c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</row>
    <row r="97" spans="1:17" ht="6" customHeight="1">
      <c r="A97" s="104"/>
      <c r="B97" s="104"/>
      <c r="Q97" s="98"/>
    </row>
    <row r="98" spans="2:17" ht="14.25" customHeight="1">
      <c r="B98" s="227" t="s">
        <v>5</v>
      </c>
      <c r="C98" s="227"/>
      <c r="D98" s="99"/>
      <c r="E98" s="99"/>
      <c r="F98" s="99"/>
      <c r="G98" s="100"/>
      <c r="H98" s="99"/>
      <c r="I98" s="100"/>
      <c r="J98" s="99"/>
      <c r="K98" s="99"/>
      <c r="L98" s="99"/>
      <c r="M98" s="99"/>
      <c r="N98" s="99"/>
      <c r="O98" s="227" t="s">
        <v>75</v>
      </c>
      <c r="P98" s="227"/>
      <c r="Q98" s="227"/>
    </row>
    <row r="99" spans="15:17" ht="3" customHeight="1">
      <c r="O99" s="85"/>
      <c r="P99" s="85"/>
      <c r="Q99" s="101"/>
    </row>
    <row r="100" spans="2:17" ht="19.5" customHeight="1">
      <c r="B100" s="227" t="s">
        <v>185</v>
      </c>
      <c r="C100" s="227"/>
      <c r="D100" s="99"/>
      <c r="E100" s="99"/>
      <c r="F100" s="99"/>
      <c r="G100" s="100"/>
      <c r="H100" s="99"/>
      <c r="I100" s="100"/>
      <c r="J100" s="99"/>
      <c r="K100" s="99"/>
      <c r="L100" s="99"/>
      <c r="M100" s="99"/>
      <c r="N100" s="99"/>
      <c r="O100" s="227" t="s">
        <v>66</v>
      </c>
      <c r="P100" s="227"/>
      <c r="Q100" s="227"/>
    </row>
    <row r="101" ht="12">
      <c r="Q101" s="98"/>
    </row>
    <row r="102" ht="12">
      <c r="Q102" s="98"/>
    </row>
    <row r="103" ht="12">
      <c r="Q103" s="98"/>
    </row>
    <row r="104" ht="12">
      <c r="Q104" s="98"/>
    </row>
    <row r="105" ht="12">
      <c r="Q105" s="98"/>
    </row>
    <row r="106" ht="12">
      <c r="Q106" s="98"/>
    </row>
    <row r="107" ht="12">
      <c r="Q107" s="98"/>
    </row>
    <row r="108" ht="12">
      <c r="Q108" s="98"/>
    </row>
    <row r="109" ht="12">
      <c r="Q109" s="98"/>
    </row>
    <row r="110" ht="12">
      <c r="Q110" s="98"/>
    </row>
    <row r="111" ht="12">
      <c r="Q111" s="98"/>
    </row>
    <row r="112" ht="12">
      <c r="Q112" s="98"/>
    </row>
    <row r="113" ht="12">
      <c r="Q113" s="98"/>
    </row>
    <row r="114" ht="12">
      <c r="Q114" s="98"/>
    </row>
    <row r="115" ht="12">
      <c r="Q115" s="98"/>
    </row>
    <row r="116" ht="12">
      <c r="Q116" s="98"/>
    </row>
    <row r="117" ht="12">
      <c r="Q117" s="98"/>
    </row>
    <row r="118" ht="12">
      <c r="Q118" s="98"/>
    </row>
    <row r="119" ht="12">
      <c r="Q119" s="98"/>
    </row>
    <row r="120" ht="12">
      <c r="Q120" s="98"/>
    </row>
    <row r="121" ht="12">
      <c r="Q121" s="98"/>
    </row>
    <row r="122" ht="12">
      <c r="Q122" s="98"/>
    </row>
    <row r="123" ht="12">
      <c r="Q123" s="98"/>
    </row>
    <row r="124" ht="12">
      <c r="Q124" s="98"/>
    </row>
    <row r="125" ht="12">
      <c r="Q125" s="98"/>
    </row>
    <row r="126" ht="12">
      <c r="Q126" s="98"/>
    </row>
    <row r="127" ht="12">
      <c r="Q127" s="98"/>
    </row>
    <row r="128" ht="12">
      <c r="Q128" s="98"/>
    </row>
    <row r="129" ht="12">
      <c r="Q129" s="98"/>
    </row>
    <row r="130" ht="12">
      <c r="Q130" s="98"/>
    </row>
    <row r="131" ht="12">
      <c r="Q131" s="98"/>
    </row>
    <row r="132" ht="12">
      <c r="Q132" s="98"/>
    </row>
    <row r="133" ht="12">
      <c r="Q133" s="98"/>
    </row>
    <row r="134" ht="12">
      <c r="Q134" s="98"/>
    </row>
    <row r="135" ht="12">
      <c r="Q135" s="98"/>
    </row>
    <row r="136" ht="12">
      <c r="Q136" s="98"/>
    </row>
    <row r="137" ht="12">
      <c r="Q137" s="98"/>
    </row>
    <row r="138" ht="12">
      <c r="Q138" s="98"/>
    </row>
    <row r="139" ht="12">
      <c r="Q139" s="98"/>
    </row>
    <row r="140" ht="12">
      <c r="Q140" s="98"/>
    </row>
    <row r="141" ht="12">
      <c r="Q141" s="98"/>
    </row>
    <row r="142" ht="12">
      <c r="Q142" s="98"/>
    </row>
    <row r="143" ht="12">
      <c r="Q143" s="98"/>
    </row>
    <row r="144" ht="12">
      <c r="Q144" s="98"/>
    </row>
    <row r="145" ht="12">
      <c r="Q145" s="98"/>
    </row>
    <row r="146" ht="12">
      <c r="Q146" s="98"/>
    </row>
    <row r="147" ht="12">
      <c r="Q147" s="98"/>
    </row>
    <row r="148" ht="12">
      <c r="Q148" s="98"/>
    </row>
    <row r="149" ht="12">
      <c r="Q149" s="98"/>
    </row>
    <row r="150" ht="12">
      <c r="Q150" s="98"/>
    </row>
    <row r="151" ht="12">
      <c r="Q151" s="98"/>
    </row>
    <row r="152" ht="12">
      <c r="Q152" s="98"/>
    </row>
    <row r="153" ht="12">
      <c r="Q153" s="98"/>
    </row>
    <row r="154" ht="12">
      <c r="Q154" s="98"/>
    </row>
    <row r="155" ht="12">
      <c r="Q155" s="98"/>
    </row>
    <row r="156" ht="12">
      <c r="Q156" s="98"/>
    </row>
    <row r="157" ht="12">
      <c r="Q157" s="98"/>
    </row>
    <row r="158" ht="12">
      <c r="Q158" s="98"/>
    </row>
    <row r="159" ht="12">
      <c r="Q159" s="98"/>
    </row>
    <row r="160" ht="12">
      <c r="Q160" s="98"/>
    </row>
    <row r="161" ht="12">
      <c r="Q161" s="98"/>
    </row>
    <row r="162" ht="12">
      <c r="Q162" s="98"/>
    </row>
    <row r="163" ht="12">
      <c r="Q163" s="98"/>
    </row>
    <row r="164" ht="12">
      <c r="Q164" s="98"/>
    </row>
    <row r="165" ht="12">
      <c r="Q165" s="98"/>
    </row>
    <row r="166" ht="12">
      <c r="Q166" s="98"/>
    </row>
    <row r="167" ht="12">
      <c r="Q167" s="98"/>
    </row>
    <row r="168" ht="12">
      <c r="Q168" s="98"/>
    </row>
    <row r="169" ht="12">
      <c r="Q169" s="98"/>
    </row>
    <row r="170" ht="12">
      <c r="Q170" s="98"/>
    </row>
    <row r="171" ht="12">
      <c r="Q171" s="98"/>
    </row>
    <row r="172" ht="12">
      <c r="Q172" s="98"/>
    </row>
    <row r="173" ht="12">
      <c r="Q173" s="98"/>
    </row>
    <row r="174" ht="12">
      <c r="Q174" s="98"/>
    </row>
    <row r="175" ht="12">
      <c r="Q175" s="98"/>
    </row>
    <row r="176" ht="12">
      <c r="Q176" s="98"/>
    </row>
    <row r="177" ht="12">
      <c r="Q177" s="98"/>
    </row>
    <row r="178" ht="12">
      <c r="Q178" s="98"/>
    </row>
    <row r="179" ht="12">
      <c r="Q179" s="98"/>
    </row>
    <row r="180" ht="12">
      <c r="Q180" s="98"/>
    </row>
    <row r="181" ht="12">
      <c r="Q181" s="98"/>
    </row>
    <row r="182" ht="12">
      <c r="Q182" s="98"/>
    </row>
    <row r="183" ht="12">
      <c r="Q183" s="98"/>
    </row>
    <row r="184" ht="12">
      <c r="Q184" s="98"/>
    </row>
    <row r="185" ht="12">
      <c r="Q185" s="98"/>
    </row>
    <row r="186" ht="12">
      <c r="Q186" s="98"/>
    </row>
    <row r="187" ht="12">
      <c r="Q187" s="98"/>
    </row>
    <row r="188" ht="12">
      <c r="Q188" s="98"/>
    </row>
    <row r="189" ht="12">
      <c r="Q189" s="98"/>
    </row>
    <row r="190" ht="12">
      <c r="Q190" s="98"/>
    </row>
    <row r="191" ht="12">
      <c r="Q191" s="98"/>
    </row>
    <row r="192" ht="12">
      <c r="Q192" s="98"/>
    </row>
    <row r="193" ht="12">
      <c r="Q193" s="98"/>
    </row>
    <row r="194" ht="12">
      <c r="Q194" s="98"/>
    </row>
    <row r="195" ht="12">
      <c r="Q195" s="98"/>
    </row>
    <row r="196" ht="12">
      <c r="Q196" s="98"/>
    </row>
    <row r="197" ht="12">
      <c r="Q197" s="98"/>
    </row>
    <row r="198" ht="12">
      <c r="Q198" s="98"/>
    </row>
    <row r="199" ht="12">
      <c r="Q199" s="98"/>
    </row>
    <row r="200" ht="12">
      <c r="Q200" s="98"/>
    </row>
    <row r="201" ht="12">
      <c r="Q201" s="98"/>
    </row>
    <row r="202" ht="12">
      <c r="Q202" s="98"/>
    </row>
  </sheetData>
  <sheetProtection/>
  <mergeCells count="32">
    <mergeCell ref="O1:Q1"/>
    <mergeCell ref="A13:Q13"/>
    <mergeCell ref="N9:Q9"/>
    <mergeCell ref="N3:Q3"/>
    <mergeCell ref="N4:Q4"/>
    <mergeCell ref="O15:Q15"/>
    <mergeCell ref="N5:Q5"/>
    <mergeCell ref="N7:Q7"/>
    <mergeCell ref="A11:Q11"/>
    <mergeCell ref="A12:Q12"/>
    <mergeCell ref="B100:C100"/>
    <mergeCell ref="O100:Q100"/>
    <mergeCell ref="D18:K18"/>
    <mergeCell ref="B98:C98"/>
    <mergeCell ref="O98:Q98"/>
    <mergeCell ref="A94:B94"/>
    <mergeCell ref="A72:A73"/>
    <mergeCell ref="O18:Q18"/>
    <mergeCell ref="L18:N18"/>
    <mergeCell ref="A96:Q96"/>
    <mergeCell ref="L17:N17"/>
    <mergeCell ref="A17:B20"/>
    <mergeCell ref="O17:Q17"/>
    <mergeCell ref="A89:A90"/>
    <mergeCell ref="C17:C20"/>
    <mergeCell ref="D17:K17"/>
    <mergeCell ref="A91:A92"/>
    <mergeCell ref="A56:A57"/>
    <mergeCell ref="C56:C57"/>
    <mergeCell ref="C72:C73"/>
    <mergeCell ref="C89:C90"/>
    <mergeCell ref="C91:C92"/>
  </mergeCells>
  <printOptions/>
  <pageMargins left="0.32" right="0.25" top="0.2" bottom="0.16" header="0.17" footer="0.21"/>
  <pageSetup horizontalDpi="600" verticalDpi="600" orientation="landscape" paperSize="9" r:id="rId1"/>
  <rowBreaks count="2" manualBreakCount="2">
    <brk id="36" max="16" man="1"/>
    <brk id="6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D118"/>
  <sheetViews>
    <sheetView view="pageBreakPreview" zoomScale="85" zoomScaleSheetLayoutView="85" zoomScalePageLayoutView="0" workbookViewId="0" topLeftCell="A1">
      <selection activeCell="M30" sqref="M30"/>
    </sheetView>
  </sheetViews>
  <sheetFormatPr defaultColWidth="8.875" defaultRowHeight="15" customHeight="1"/>
  <cols>
    <col min="1" max="1" width="18.125" style="5" customWidth="1"/>
    <col min="2" max="2" width="17.75390625" style="1" customWidth="1"/>
    <col min="3" max="4" width="12.00390625" style="5" customWidth="1"/>
    <col min="5" max="5" width="12.875" style="5" customWidth="1"/>
    <col min="6" max="6" width="13.00390625" style="5" customWidth="1"/>
    <col min="7" max="7" width="12.625" style="5" customWidth="1"/>
    <col min="8" max="8" width="10.625" style="5" customWidth="1"/>
    <col min="9" max="9" width="9.875" style="5" customWidth="1"/>
    <col min="10" max="10" width="11.625" style="5" customWidth="1"/>
    <col min="11" max="11" width="1.25" style="6" customWidth="1"/>
    <col min="12" max="12" width="12.75390625" style="5" customWidth="1"/>
    <col min="13" max="13" width="6.25390625" style="5" customWidth="1"/>
    <col min="14" max="14" width="10.375" style="5" customWidth="1"/>
    <col min="15" max="15" width="12.375" style="5" customWidth="1"/>
    <col min="16" max="16" width="11.00390625" style="5" customWidth="1"/>
    <col min="17" max="17" width="9.875" style="5" customWidth="1"/>
    <col min="18" max="18" width="11.75390625" style="5" customWidth="1"/>
    <col min="19" max="19" width="2.75390625" style="5" customWidth="1"/>
    <col min="20" max="20" width="13.75390625" style="5" customWidth="1"/>
    <col min="21" max="21" width="13.875" style="5" customWidth="1"/>
    <col min="22" max="22" width="13.25390625" style="5" customWidth="1"/>
    <col min="23" max="23" width="12.00390625" style="5" customWidth="1"/>
    <col min="24" max="24" width="18.625" style="5" customWidth="1"/>
    <col min="25" max="25" width="13.125" style="5" customWidth="1"/>
    <col min="26" max="16384" width="8.875" style="5" customWidth="1"/>
  </cols>
  <sheetData>
    <row r="1" spans="10:24" ht="19.5" customHeight="1" thickBot="1">
      <c r="J1" s="49"/>
      <c r="Q1" s="284" t="s">
        <v>138</v>
      </c>
      <c r="R1" s="284"/>
      <c r="T1" s="60">
        <v>0.2</v>
      </c>
      <c r="U1" s="285" t="s">
        <v>123</v>
      </c>
      <c r="V1" s="282"/>
      <c r="W1" s="282"/>
      <c r="X1" s="283"/>
    </row>
    <row r="2" spans="20:24" ht="13.5" customHeight="1" thickBot="1">
      <c r="T2" s="62">
        <v>167.3</v>
      </c>
      <c r="U2" s="286" t="s">
        <v>119</v>
      </c>
      <c r="V2" s="272"/>
      <c r="W2" s="272"/>
      <c r="X2" s="273"/>
    </row>
    <row r="3" spans="9:24" ht="18.75" customHeight="1" thickBot="1">
      <c r="I3" s="49"/>
      <c r="J3" s="49"/>
      <c r="O3" s="280" t="s">
        <v>35</v>
      </c>
      <c r="P3" s="280"/>
      <c r="Q3" s="280"/>
      <c r="R3" s="280"/>
      <c r="T3" s="61">
        <v>1.19</v>
      </c>
      <c r="U3" s="287" t="s">
        <v>120</v>
      </c>
      <c r="V3" s="288"/>
      <c r="W3" s="288"/>
      <c r="X3" s="289"/>
    </row>
    <row r="4" spans="9:24" ht="18.75" customHeight="1" thickBot="1">
      <c r="I4" s="49"/>
      <c r="J4" s="49"/>
      <c r="O4" s="280" t="s">
        <v>251</v>
      </c>
      <c r="P4" s="280"/>
      <c r="Q4" s="280"/>
      <c r="R4" s="280"/>
      <c r="T4" s="189">
        <v>0.4</v>
      </c>
      <c r="U4" s="287" t="s">
        <v>262</v>
      </c>
      <c r="V4" s="288"/>
      <c r="W4" s="288"/>
      <c r="X4" s="289"/>
    </row>
    <row r="5" spans="9:18" ht="18.75" customHeight="1">
      <c r="I5" s="49"/>
      <c r="J5" s="49"/>
      <c r="O5" s="280" t="s">
        <v>139</v>
      </c>
      <c r="P5" s="280"/>
      <c r="Q5" s="280"/>
      <c r="R5" s="280"/>
    </row>
    <row r="6" spans="9:18" ht="12.75" customHeight="1" thickBot="1">
      <c r="I6" s="22"/>
      <c r="J6" s="22"/>
      <c r="O6" s="185"/>
      <c r="P6" s="185"/>
      <c r="Q6" s="185"/>
      <c r="R6" s="188"/>
    </row>
    <row r="7" spans="9:30" ht="18.75" customHeight="1" thickBot="1">
      <c r="I7" s="49"/>
      <c r="J7" s="49"/>
      <c r="O7" s="280" t="s">
        <v>252</v>
      </c>
      <c r="P7" s="280"/>
      <c r="Q7" s="280"/>
      <c r="R7" s="280"/>
      <c r="T7" s="167">
        <v>1</v>
      </c>
      <c r="U7" s="281" t="s">
        <v>239</v>
      </c>
      <c r="V7" s="282"/>
      <c r="W7" s="282"/>
      <c r="X7" s="282"/>
      <c r="Y7" s="282"/>
      <c r="Z7" s="282"/>
      <c r="AA7" s="282"/>
      <c r="AB7" s="282"/>
      <c r="AC7" s="282"/>
      <c r="AD7" s="283"/>
    </row>
    <row r="8" spans="8:30" ht="18.75" customHeight="1" thickBot="1">
      <c r="H8" s="22"/>
      <c r="I8" s="22"/>
      <c r="J8" s="22"/>
      <c r="T8" s="59">
        <v>1.027</v>
      </c>
      <c r="U8" s="271" t="s">
        <v>240</v>
      </c>
      <c r="V8" s="272"/>
      <c r="W8" s="272"/>
      <c r="X8" s="272"/>
      <c r="Y8" s="272"/>
      <c r="Z8" s="272"/>
      <c r="AA8" s="272"/>
      <c r="AB8" s="272"/>
      <c r="AC8" s="272"/>
      <c r="AD8" s="273"/>
    </row>
    <row r="9" spans="1:30" ht="16.5" customHeight="1" thickBot="1">
      <c r="A9" s="278" t="s">
        <v>117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T9" s="168">
        <v>1.0006</v>
      </c>
      <c r="U9" s="267" t="s">
        <v>241</v>
      </c>
      <c r="V9" s="268"/>
      <c r="W9" s="268"/>
      <c r="X9" s="268"/>
      <c r="Y9" s="268"/>
      <c r="Z9" s="268"/>
      <c r="AA9" s="268"/>
      <c r="AB9" s="268"/>
      <c r="AC9" s="268"/>
      <c r="AD9" s="269"/>
    </row>
    <row r="10" spans="1:30" ht="24" customHeight="1" thickBot="1">
      <c r="A10" s="278" t="s">
        <v>234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11"/>
      <c r="T10" s="57">
        <v>1.0007</v>
      </c>
      <c r="U10" s="271" t="s">
        <v>242</v>
      </c>
      <c r="V10" s="272"/>
      <c r="W10" s="272"/>
      <c r="X10" s="272"/>
      <c r="Y10" s="272"/>
      <c r="Z10" s="272"/>
      <c r="AA10" s="272"/>
      <c r="AB10" s="272"/>
      <c r="AC10" s="272"/>
      <c r="AD10" s="273"/>
    </row>
    <row r="11" spans="1:30" ht="18" customHeight="1" thickBot="1">
      <c r="A11" s="279" t="s">
        <v>263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T11" s="58">
        <v>1.0023</v>
      </c>
      <c r="U11" s="267" t="s">
        <v>243</v>
      </c>
      <c r="V11" s="268"/>
      <c r="W11" s="268"/>
      <c r="X11" s="268"/>
      <c r="Y11" s="268"/>
      <c r="Z11" s="268"/>
      <c r="AA11" s="268"/>
      <c r="AB11" s="268"/>
      <c r="AC11" s="268"/>
      <c r="AD11" s="269"/>
    </row>
    <row r="12" spans="1:30" ht="18" customHeight="1" thickBot="1">
      <c r="A12" s="278" t="s">
        <v>118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T12" s="59">
        <v>1.0059</v>
      </c>
      <c r="U12" s="271" t="s">
        <v>244</v>
      </c>
      <c r="V12" s="272"/>
      <c r="W12" s="272"/>
      <c r="X12" s="272"/>
      <c r="Y12" s="272"/>
      <c r="Z12" s="272"/>
      <c r="AA12" s="272"/>
      <c r="AB12" s="272"/>
      <c r="AC12" s="272"/>
      <c r="AD12" s="273"/>
    </row>
    <row r="13" spans="1:30" ht="16.5" customHeight="1" thickBo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T13" s="58">
        <v>1.0009</v>
      </c>
      <c r="U13" s="267" t="s">
        <v>245</v>
      </c>
      <c r="V13" s="268"/>
      <c r="W13" s="268"/>
      <c r="X13" s="268"/>
      <c r="Y13" s="268"/>
      <c r="Z13" s="268"/>
      <c r="AA13" s="268"/>
      <c r="AB13" s="268"/>
      <c r="AC13" s="268"/>
      <c r="AD13" s="269"/>
    </row>
    <row r="14" spans="1:30" ht="39.75" customHeight="1" thickBot="1">
      <c r="A14" s="24"/>
      <c r="B14" s="270" t="s">
        <v>181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T14" s="59">
        <v>1</v>
      </c>
      <c r="U14" s="271" t="s">
        <v>246</v>
      </c>
      <c r="V14" s="272"/>
      <c r="W14" s="272"/>
      <c r="X14" s="272"/>
      <c r="Y14" s="272"/>
      <c r="Z14" s="272"/>
      <c r="AA14" s="272"/>
      <c r="AB14" s="272"/>
      <c r="AC14" s="272"/>
      <c r="AD14" s="273"/>
    </row>
    <row r="15" spans="1:30" ht="45.75" customHeight="1" thickBot="1">
      <c r="A15" s="15"/>
      <c r="B15" s="15"/>
      <c r="C15" s="15"/>
      <c r="D15" s="274" t="s">
        <v>182</v>
      </c>
      <c r="E15" s="274"/>
      <c r="F15" s="274"/>
      <c r="G15" s="274"/>
      <c r="H15" s="274"/>
      <c r="I15" s="274"/>
      <c r="J15" s="274"/>
      <c r="K15" s="20"/>
      <c r="L15" s="274" t="s">
        <v>183</v>
      </c>
      <c r="M15" s="274"/>
      <c r="N15" s="274"/>
      <c r="O15" s="274"/>
      <c r="P15" s="274"/>
      <c r="Q15" s="274"/>
      <c r="R15" s="274"/>
      <c r="T15" s="116">
        <v>1.0227</v>
      </c>
      <c r="U15" s="275" t="s">
        <v>247</v>
      </c>
      <c r="V15" s="276"/>
      <c r="W15" s="276"/>
      <c r="X15" s="276"/>
      <c r="Y15" s="276"/>
      <c r="Z15" s="276"/>
      <c r="AA15" s="276"/>
      <c r="AB15" s="276"/>
      <c r="AC15" s="276"/>
      <c r="AD15" s="277"/>
    </row>
    <row r="16" spans="2:30" ht="26.25" customHeight="1">
      <c r="B16" s="49"/>
      <c r="C16" s="49"/>
      <c r="D16" s="235" t="s">
        <v>184</v>
      </c>
      <c r="E16" s="235"/>
      <c r="F16" s="235"/>
      <c r="G16" s="235"/>
      <c r="H16" s="235"/>
      <c r="I16" s="235"/>
      <c r="J16" s="235"/>
      <c r="K16" s="19"/>
      <c r="L16" s="235" t="s">
        <v>178</v>
      </c>
      <c r="M16" s="235"/>
      <c r="N16" s="235"/>
      <c r="O16" s="235"/>
      <c r="P16" s="235"/>
      <c r="Q16" s="235"/>
      <c r="R16" s="235"/>
      <c r="T16" s="290" t="s">
        <v>253</v>
      </c>
      <c r="U16" s="290"/>
      <c r="V16" s="290"/>
      <c r="W16" s="290"/>
      <c r="X16" s="290"/>
      <c r="Y16" s="290"/>
      <c r="Z16" s="7"/>
      <c r="AA16" s="7"/>
      <c r="AB16" s="7"/>
      <c r="AC16" s="7"/>
      <c r="AD16" s="7"/>
    </row>
    <row r="17" spans="1:11" ht="24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9"/>
    </row>
    <row r="18" spans="3:26" ht="16.5" customHeight="1">
      <c r="C18" s="54"/>
      <c r="D18" s="13" t="s">
        <v>127</v>
      </c>
      <c r="E18" s="266" t="s">
        <v>130</v>
      </c>
      <c r="F18" s="266"/>
      <c r="G18" s="266"/>
      <c r="H18" s="266"/>
      <c r="I18" s="266"/>
      <c r="J18" s="266"/>
      <c r="K18" s="55"/>
      <c r="L18" s="56" t="s">
        <v>127</v>
      </c>
      <c r="M18" s="266" t="s">
        <v>130</v>
      </c>
      <c r="N18" s="266"/>
      <c r="O18" s="266"/>
      <c r="P18" s="266"/>
      <c r="Q18" s="266"/>
      <c r="R18" s="266"/>
      <c r="T18" s="56" t="s">
        <v>127</v>
      </c>
      <c r="U18" s="266" t="s">
        <v>130</v>
      </c>
      <c r="V18" s="266"/>
      <c r="W18" s="266"/>
      <c r="X18" s="266"/>
      <c r="Y18" s="266"/>
      <c r="Z18" s="169"/>
    </row>
    <row r="19" spans="3:25" ht="47.25" customHeight="1">
      <c r="C19" s="54"/>
      <c r="D19" s="13" t="s">
        <v>128</v>
      </c>
      <c r="E19" s="266" t="s">
        <v>134</v>
      </c>
      <c r="F19" s="266"/>
      <c r="G19" s="266"/>
      <c r="H19" s="266"/>
      <c r="I19" s="266"/>
      <c r="J19" s="266"/>
      <c r="K19" s="55"/>
      <c r="L19" s="56" t="s">
        <v>179</v>
      </c>
      <c r="M19" s="266" t="s">
        <v>180</v>
      </c>
      <c r="N19" s="266"/>
      <c r="O19" s="266"/>
      <c r="P19" s="266"/>
      <c r="Q19" s="266"/>
      <c r="R19" s="266"/>
      <c r="T19" s="56" t="s">
        <v>254</v>
      </c>
      <c r="U19" s="266" t="s">
        <v>255</v>
      </c>
      <c r="V19" s="266"/>
      <c r="W19" s="266"/>
      <c r="X19" s="266"/>
      <c r="Y19" s="266"/>
    </row>
    <row r="20" spans="3:25" ht="35.25" customHeight="1">
      <c r="C20" s="54"/>
      <c r="D20" s="13" t="s">
        <v>129</v>
      </c>
      <c r="E20" s="266" t="s">
        <v>131</v>
      </c>
      <c r="F20" s="266"/>
      <c r="G20" s="266"/>
      <c r="H20" s="266"/>
      <c r="I20" s="266"/>
      <c r="J20" s="266"/>
      <c r="K20" s="55"/>
      <c r="L20" s="13" t="s">
        <v>132</v>
      </c>
      <c r="M20" s="266" t="s">
        <v>133</v>
      </c>
      <c r="N20" s="266"/>
      <c r="O20" s="266"/>
      <c r="P20" s="266"/>
      <c r="Q20" s="266"/>
      <c r="R20" s="266"/>
      <c r="T20" s="13" t="s">
        <v>256</v>
      </c>
      <c r="U20" s="266" t="s">
        <v>257</v>
      </c>
      <c r="V20" s="266"/>
      <c r="W20" s="266"/>
      <c r="X20" s="266"/>
      <c r="Y20" s="266"/>
    </row>
    <row r="21" spans="3:26" ht="32.25" customHeight="1">
      <c r="C21" s="54"/>
      <c r="D21" s="13" t="s">
        <v>132</v>
      </c>
      <c r="E21" s="266" t="s">
        <v>249</v>
      </c>
      <c r="F21" s="266"/>
      <c r="G21" s="266"/>
      <c r="H21" s="266"/>
      <c r="I21" s="266"/>
      <c r="J21" s="266"/>
      <c r="K21" s="55"/>
      <c r="L21" s="13" t="s">
        <v>123</v>
      </c>
      <c r="M21" s="266" t="s">
        <v>137</v>
      </c>
      <c r="N21" s="266"/>
      <c r="O21" s="266"/>
      <c r="P21" s="266"/>
      <c r="Q21" s="266"/>
      <c r="R21" s="266"/>
      <c r="T21" s="13" t="s">
        <v>123</v>
      </c>
      <c r="U21" s="266" t="s">
        <v>137</v>
      </c>
      <c r="V21" s="266"/>
      <c r="W21" s="266"/>
      <c r="X21" s="266"/>
      <c r="Y21" s="266"/>
      <c r="Z21" s="169"/>
    </row>
    <row r="22" spans="3:18" ht="16.5" customHeight="1">
      <c r="C22" s="54"/>
      <c r="D22" s="13" t="s">
        <v>123</v>
      </c>
      <c r="E22" s="266" t="s">
        <v>137</v>
      </c>
      <c r="F22" s="266"/>
      <c r="G22" s="266"/>
      <c r="H22" s="266"/>
      <c r="I22" s="266"/>
      <c r="J22" s="266"/>
      <c r="K22" s="55"/>
      <c r="L22" s="13"/>
      <c r="M22" s="266"/>
      <c r="N22" s="266"/>
      <c r="O22" s="266"/>
      <c r="P22" s="266"/>
      <c r="Q22" s="266"/>
      <c r="R22" s="266"/>
    </row>
    <row r="23" spans="1:2" ht="19.5" customHeight="1" thickBot="1">
      <c r="A23" s="17"/>
      <c r="B23" s="18"/>
    </row>
    <row r="24" spans="1:25" s="2" customFormat="1" ht="78" customHeight="1">
      <c r="A24" s="236"/>
      <c r="B24" s="237" t="s">
        <v>65</v>
      </c>
      <c r="C24" s="238" t="s">
        <v>173</v>
      </c>
      <c r="D24" s="264" t="s">
        <v>248</v>
      </c>
      <c r="E24" s="28" t="s">
        <v>124</v>
      </c>
      <c r="F24" s="28" t="s">
        <v>176</v>
      </c>
      <c r="G24" s="28" t="s">
        <v>174</v>
      </c>
      <c r="H24" s="237" t="s">
        <v>125</v>
      </c>
      <c r="I24" s="250" t="s">
        <v>175</v>
      </c>
      <c r="J24" s="252" t="s">
        <v>126</v>
      </c>
      <c r="K24" s="20"/>
      <c r="L24" s="236" t="s">
        <v>258</v>
      </c>
      <c r="M24" s="259">
        <v>0.1</v>
      </c>
      <c r="N24" s="28" t="s">
        <v>177</v>
      </c>
      <c r="O24" s="28" t="s">
        <v>135</v>
      </c>
      <c r="P24" s="237" t="s">
        <v>136</v>
      </c>
      <c r="Q24" s="250" t="s">
        <v>175</v>
      </c>
      <c r="R24" s="252" t="s">
        <v>126</v>
      </c>
      <c r="T24" s="236" t="s">
        <v>121</v>
      </c>
      <c r="U24" s="28" t="s">
        <v>122</v>
      </c>
      <c r="V24" s="28" t="s">
        <v>174</v>
      </c>
      <c r="W24" s="237" t="s">
        <v>136</v>
      </c>
      <c r="X24" s="250" t="s">
        <v>175</v>
      </c>
      <c r="Y24" s="252" t="s">
        <v>126</v>
      </c>
    </row>
    <row r="25" spans="1:27" s="2" customFormat="1" ht="51" customHeight="1" thickBot="1">
      <c r="A25" s="258"/>
      <c r="B25" s="261"/>
      <c r="C25" s="263"/>
      <c r="D25" s="265"/>
      <c r="E25" s="213" t="s">
        <v>263</v>
      </c>
      <c r="F25" s="26" t="s">
        <v>250</v>
      </c>
      <c r="G25" s="63">
        <v>0.2</v>
      </c>
      <c r="H25" s="261"/>
      <c r="I25" s="262"/>
      <c r="J25" s="257"/>
      <c r="K25" s="20"/>
      <c r="L25" s="258"/>
      <c r="M25" s="260"/>
      <c r="N25" s="26" t="s">
        <v>250</v>
      </c>
      <c r="O25" s="63">
        <v>0.2</v>
      </c>
      <c r="P25" s="261"/>
      <c r="Q25" s="262"/>
      <c r="R25" s="257"/>
      <c r="T25" s="248"/>
      <c r="U25" s="34">
        <v>0.15</v>
      </c>
      <c r="V25" s="34">
        <f>$T$1</f>
        <v>0.2</v>
      </c>
      <c r="W25" s="249"/>
      <c r="X25" s="251"/>
      <c r="Y25" s="253"/>
      <c r="Z25" s="70" t="s">
        <v>186</v>
      </c>
      <c r="AA25" s="70" t="s">
        <v>187</v>
      </c>
    </row>
    <row r="26" spans="1:25" s="2" customFormat="1" ht="18" customHeight="1">
      <c r="A26" s="236" t="s">
        <v>245</v>
      </c>
      <c r="B26" s="237"/>
      <c r="C26" s="237"/>
      <c r="D26" s="237"/>
      <c r="E26" s="237"/>
      <c r="F26" s="237"/>
      <c r="G26" s="237"/>
      <c r="H26" s="237"/>
      <c r="I26" s="237"/>
      <c r="J26" s="238"/>
      <c r="K26" s="20"/>
      <c r="L26" s="236" t="s">
        <v>245</v>
      </c>
      <c r="M26" s="237"/>
      <c r="N26" s="237"/>
      <c r="O26" s="237"/>
      <c r="P26" s="237"/>
      <c r="Q26" s="237"/>
      <c r="R26" s="238"/>
      <c r="T26" s="254" t="str">
        <f>L26</f>
        <v>Грузовые автомобили, прицепы и полуприцепы (группа 22)</v>
      </c>
      <c r="U26" s="255"/>
      <c r="V26" s="255"/>
      <c r="W26" s="255"/>
      <c r="X26" s="255"/>
      <c r="Y26" s="256"/>
    </row>
    <row r="27" spans="1:27" ht="12" customHeight="1">
      <c r="A27" s="29" t="s">
        <v>205</v>
      </c>
      <c r="B27" s="27" t="s">
        <v>3</v>
      </c>
      <c r="C27" s="36" t="s">
        <v>18</v>
      </c>
      <c r="D27" s="170">
        <v>0</v>
      </c>
      <c r="E27" s="119">
        <v>1.0009</v>
      </c>
      <c r="F27" s="120">
        <v>1.19</v>
      </c>
      <c r="G27" s="121">
        <v>0</v>
      </c>
      <c r="H27" s="121">
        <v>0</v>
      </c>
      <c r="I27" s="122">
        <v>167.3</v>
      </c>
      <c r="J27" s="123">
        <v>0</v>
      </c>
      <c r="K27" s="21"/>
      <c r="L27" s="43">
        <v>2129.19</v>
      </c>
      <c r="M27" s="14">
        <v>0.1</v>
      </c>
      <c r="N27" s="33">
        <v>1.19</v>
      </c>
      <c r="O27" s="42">
        <v>4.2228935000000005</v>
      </c>
      <c r="P27" s="42">
        <v>25.337361</v>
      </c>
      <c r="Q27" s="38">
        <v>167.3</v>
      </c>
      <c r="R27" s="50">
        <v>0.15144866108786612</v>
      </c>
      <c r="T27" s="143" t="e">
        <f>#REF!</f>
        <v>#REF!</v>
      </c>
      <c r="U27" s="144">
        <f>(1+15/100)</f>
        <v>1.15</v>
      </c>
      <c r="V27" s="150" t="e">
        <f aca="true" t="shared" si="0" ref="V27:V64">(T27*U27)*$V$25</f>
        <v>#REF!</v>
      </c>
      <c r="W27" s="150" t="e">
        <f aca="true" t="shared" si="1" ref="W27:W64">(T27*U27)+V27</f>
        <v>#REF!</v>
      </c>
      <c r="X27" s="147">
        <f aca="true" t="shared" si="2" ref="X27:X94">$T$2</f>
        <v>167.3</v>
      </c>
      <c r="Y27" s="171" t="e">
        <f aca="true" t="shared" si="3" ref="Y27:Y64">W27/X27</f>
        <v>#REF!</v>
      </c>
      <c r="Z27" s="53"/>
      <c r="AA27" s="53"/>
    </row>
    <row r="28" spans="1:27" ht="12" customHeight="1">
      <c r="A28" s="30" t="s">
        <v>205</v>
      </c>
      <c r="B28" s="25" t="s">
        <v>3</v>
      </c>
      <c r="C28" s="37" t="s">
        <v>25</v>
      </c>
      <c r="D28" s="170">
        <v>0</v>
      </c>
      <c r="E28" s="124">
        <v>1.0009</v>
      </c>
      <c r="F28" s="125">
        <v>1.19</v>
      </c>
      <c r="G28" s="126">
        <v>0</v>
      </c>
      <c r="H28" s="126">
        <v>0</v>
      </c>
      <c r="I28" s="127">
        <v>167.3</v>
      </c>
      <c r="J28" s="128">
        <v>0</v>
      </c>
      <c r="K28" s="21"/>
      <c r="L28" s="43">
        <v>1849.1299999999999</v>
      </c>
      <c r="M28" s="3">
        <v>0.1</v>
      </c>
      <c r="N28" s="8">
        <v>1.19</v>
      </c>
      <c r="O28" s="10">
        <v>3.6674411666666664</v>
      </c>
      <c r="P28" s="10">
        <v>22.004647</v>
      </c>
      <c r="Q28" s="39">
        <v>167.3</v>
      </c>
      <c r="R28" s="51">
        <v>0.1315280753138075</v>
      </c>
      <c r="T28" s="143" t="e">
        <f>#REF!</f>
        <v>#REF!</v>
      </c>
      <c r="U28" s="135">
        <f>(1+15/100)</f>
        <v>1.15</v>
      </c>
      <c r="V28" s="126" t="e">
        <f t="shared" si="0"/>
        <v>#REF!</v>
      </c>
      <c r="W28" s="126" t="e">
        <f t="shared" si="1"/>
        <v>#REF!</v>
      </c>
      <c r="X28" s="127">
        <f t="shared" si="2"/>
        <v>167.3</v>
      </c>
      <c r="Y28" s="172" t="e">
        <f t="shared" si="3"/>
        <v>#REF!</v>
      </c>
      <c r="Z28" s="53"/>
      <c r="AA28" s="53"/>
    </row>
    <row r="29" spans="1:27" ht="12" customHeight="1">
      <c r="A29" s="30" t="s">
        <v>205</v>
      </c>
      <c r="B29" s="25" t="s">
        <v>3</v>
      </c>
      <c r="C29" s="37" t="s">
        <v>26</v>
      </c>
      <c r="D29" s="170">
        <v>0</v>
      </c>
      <c r="E29" s="124">
        <v>1.0009</v>
      </c>
      <c r="F29" s="125">
        <v>1.19</v>
      </c>
      <c r="G29" s="126">
        <v>0</v>
      </c>
      <c r="H29" s="126">
        <v>0</v>
      </c>
      <c r="I29" s="127">
        <v>167.3</v>
      </c>
      <c r="J29" s="128">
        <v>0</v>
      </c>
      <c r="K29" s="21"/>
      <c r="L29" s="43">
        <v>1825.28</v>
      </c>
      <c r="M29" s="3">
        <v>0.1</v>
      </c>
      <c r="N29" s="8">
        <v>1.19</v>
      </c>
      <c r="O29" s="10">
        <v>3.6201386666666675</v>
      </c>
      <c r="P29" s="10">
        <v>21.720832</v>
      </c>
      <c r="Q29" s="39">
        <v>167.3</v>
      </c>
      <c r="R29" s="51">
        <v>0.12983163179916318</v>
      </c>
      <c r="T29" s="143" t="e">
        <f>#REF!</f>
        <v>#REF!</v>
      </c>
      <c r="U29" s="135">
        <f>(1+15/100)</f>
        <v>1.15</v>
      </c>
      <c r="V29" s="126" t="e">
        <f t="shared" si="0"/>
        <v>#REF!</v>
      </c>
      <c r="W29" s="126" t="e">
        <f t="shared" si="1"/>
        <v>#REF!</v>
      </c>
      <c r="X29" s="127">
        <f t="shared" si="2"/>
        <v>167.3</v>
      </c>
      <c r="Y29" s="172" t="e">
        <f t="shared" si="3"/>
        <v>#REF!</v>
      </c>
      <c r="Z29" s="53"/>
      <c r="AA29" s="53"/>
    </row>
    <row r="30" spans="1:27" ht="12" customHeight="1">
      <c r="A30" s="30" t="s">
        <v>205</v>
      </c>
      <c r="B30" s="25" t="s">
        <v>3</v>
      </c>
      <c r="C30" s="37" t="s">
        <v>88</v>
      </c>
      <c r="D30" s="170">
        <v>0</v>
      </c>
      <c r="E30" s="124">
        <v>1.0009</v>
      </c>
      <c r="F30" s="125">
        <v>1.19</v>
      </c>
      <c r="G30" s="126">
        <v>0</v>
      </c>
      <c r="H30" s="126">
        <v>0</v>
      </c>
      <c r="I30" s="127">
        <v>167.3</v>
      </c>
      <c r="J30" s="128">
        <v>0</v>
      </c>
      <c r="K30" s="21"/>
      <c r="L30" s="43">
        <v>2027.27</v>
      </c>
      <c r="M30" s="3">
        <v>0.1</v>
      </c>
      <c r="N30" s="8">
        <v>1.19</v>
      </c>
      <c r="O30" s="10">
        <v>4.020752166666667</v>
      </c>
      <c r="P30" s="10">
        <v>24.124513</v>
      </c>
      <c r="Q30" s="39">
        <v>167.3</v>
      </c>
      <c r="R30" s="51">
        <v>0.14419912133891213</v>
      </c>
      <c r="T30" s="143" t="e">
        <f>#REF!</f>
        <v>#REF!</v>
      </c>
      <c r="U30" s="135">
        <f>(1+15/100)</f>
        <v>1.15</v>
      </c>
      <c r="V30" s="126" t="e">
        <f t="shared" si="0"/>
        <v>#REF!</v>
      </c>
      <c r="W30" s="126" t="e">
        <f t="shared" si="1"/>
        <v>#REF!</v>
      </c>
      <c r="X30" s="127">
        <f t="shared" si="2"/>
        <v>167.3</v>
      </c>
      <c r="Y30" s="172" t="e">
        <f t="shared" si="3"/>
        <v>#REF!</v>
      </c>
      <c r="Z30" s="53"/>
      <c r="AA30" s="53"/>
    </row>
    <row r="31" spans="1:27" ht="12" customHeight="1">
      <c r="A31" s="30" t="s">
        <v>205</v>
      </c>
      <c r="B31" s="25" t="s">
        <v>30</v>
      </c>
      <c r="C31" s="37" t="s">
        <v>31</v>
      </c>
      <c r="D31" s="170">
        <v>0</v>
      </c>
      <c r="E31" s="124">
        <v>1.0009</v>
      </c>
      <c r="F31" s="125">
        <v>1.19</v>
      </c>
      <c r="G31" s="126">
        <v>0</v>
      </c>
      <c r="H31" s="126">
        <v>0</v>
      </c>
      <c r="I31" s="127">
        <v>167.3</v>
      </c>
      <c r="J31" s="128">
        <v>0</v>
      </c>
      <c r="K31" s="21"/>
      <c r="L31" s="43">
        <v>320.49</v>
      </c>
      <c r="M31" s="3">
        <v>0.1</v>
      </c>
      <c r="N31" s="8">
        <v>1.19</v>
      </c>
      <c r="O31" s="10">
        <v>0.6356385</v>
      </c>
      <c r="P31" s="10">
        <v>3.8138309999999995</v>
      </c>
      <c r="Q31" s="39">
        <v>167.3</v>
      </c>
      <c r="R31" s="51">
        <v>0.02279635983263598</v>
      </c>
      <c r="T31" s="143" t="e">
        <f>#REF!</f>
        <v>#REF!</v>
      </c>
      <c r="U31" s="135">
        <f>(1+15/100)</f>
        <v>1.15</v>
      </c>
      <c r="V31" s="126" t="e">
        <f t="shared" si="0"/>
        <v>#REF!</v>
      </c>
      <c r="W31" s="126" t="e">
        <f t="shared" si="1"/>
        <v>#REF!</v>
      </c>
      <c r="X31" s="127">
        <f t="shared" si="2"/>
        <v>167.3</v>
      </c>
      <c r="Y31" s="172" t="e">
        <f t="shared" si="3"/>
        <v>#REF!</v>
      </c>
      <c r="Z31" s="53"/>
      <c r="AA31" s="53"/>
    </row>
    <row r="32" spans="1:27" ht="12" customHeight="1">
      <c r="A32" s="30" t="s">
        <v>205</v>
      </c>
      <c r="B32" s="25" t="s">
        <v>7</v>
      </c>
      <c r="C32" s="37" t="s">
        <v>28</v>
      </c>
      <c r="D32" s="170">
        <v>0</v>
      </c>
      <c r="E32" s="124">
        <v>1.0009</v>
      </c>
      <c r="F32" s="125">
        <v>1.19</v>
      </c>
      <c r="G32" s="126">
        <v>0</v>
      </c>
      <c r="H32" s="126">
        <v>0</v>
      </c>
      <c r="I32" s="127">
        <v>167.3</v>
      </c>
      <c r="J32" s="128">
        <v>0</v>
      </c>
      <c r="K32" s="21"/>
      <c r="L32" s="43">
        <v>1864.61</v>
      </c>
      <c r="M32" s="3">
        <v>0.1</v>
      </c>
      <c r="N32" s="8">
        <v>1.19</v>
      </c>
      <c r="O32" s="10">
        <v>3.6981431666666666</v>
      </c>
      <c r="P32" s="10">
        <v>22.188859</v>
      </c>
      <c r="Q32" s="39">
        <v>167.3</v>
      </c>
      <c r="R32" s="51">
        <v>0.13262916317991633</v>
      </c>
      <c r="T32" s="143" t="e">
        <f>#REF!</f>
        <v>#REF!</v>
      </c>
      <c r="U32" s="135">
        <f aca="true" t="shared" si="4" ref="U32:U113">(1+15/100)</f>
        <v>1.15</v>
      </c>
      <c r="V32" s="126" t="e">
        <f t="shared" si="0"/>
        <v>#REF!</v>
      </c>
      <c r="W32" s="126" t="e">
        <f t="shared" si="1"/>
        <v>#REF!</v>
      </c>
      <c r="X32" s="127">
        <f t="shared" si="2"/>
        <v>167.3</v>
      </c>
      <c r="Y32" s="172" t="e">
        <f t="shared" si="3"/>
        <v>#REF!</v>
      </c>
      <c r="Z32" s="53"/>
      <c r="AA32" s="53"/>
    </row>
    <row r="33" spans="1:27" ht="12" customHeight="1">
      <c r="A33" s="30" t="s">
        <v>206</v>
      </c>
      <c r="B33" s="25" t="s">
        <v>67</v>
      </c>
      <c r="C33" s="37" t="s">
        <v>71</v>
      </c>
      <c r="D33" s="118">
        <v>6496.41</v>
      </c>
      <c r="E33" s="12">
        <v>1.0009</v>
      </c>
      <c r="F33" s="8">
        <v>1.19</v>
      </c>
      <c r="G33" s="10">
        <v>128.9614259185</v>
      </c>
      <c r="H33" s="10">
        <v>773.7685555109999</v>
      </c>
      <c r="I33" s="39">
        <v>167.3</v>
      </c>
      <c r="J33" s="48">
        <v>4.625036195523012</v>
      </c>
      <c r="K33" s="21"/>
      <c r="L33" s="143">
        <v>18943.01</v>
      </c>
      <c r="M33" s="129">
        <v>0.1</v>
      </c>
      <c r="N33" s="130">
        <v>1.19</v>
      </c>
      <c r="O33" s="131">
        <v>37.57030316666666</v>
      </c>
      <c r="P33" s="131">
        <v>225.42181899999997</v>
      </c>
      <c r="Q33" s="132">
        <v>167.3</v>
      </c>
      <c r="R33" s="133">
        <v>1.347410753138075</v>
      </c>
      <c r="T33" s="143" t="e">
        <f>#REF!</f>
        <v>#REF!</v>
      </c>
      <c r="U33" s="135">
        <f t="shared" si="4"/>
        <v>1.15</v>
      </c>
      <c r="V33" s="136" t="e">
        <f t="shared" si="0"/>
        <v>#REF!</v>
      </c>
      <c r="W33" s="136" t="e">
        <f t="shared" si="1"/>
        <v>#REF!</v>
      </c>
      <c r="X33" s="127">
        <f t="shared" si="2"/>
        <v>167.3</v>
      </c>
      <c r="Y33" s="137" t="e">
        <f t="shared" si="3"/>
        <v>#REF!</v>
      </c>
      <c r="Z33" s="53" t="e">
        <f>J33-Y33</f>
        <v>#REF!</v>
      </c>
      <c r="AA33" s="53">
        <f>R33-J33</f>
        <v>-3.2776254423849367</v>
      </c>
    </row>
    <row r="34" spans="1:27" ht="12" customHeight="1">
      <c r="A34" s="30" t="s">
        <v>206</v>
      </c>
      <c r="B34" s="25" t="s">
        <v>67</v>
      </c>
      <c r="C34" s="37" t="s">
        <v>72</v>
      </c>
      <c r="D34" s="118">
        <v>4462.43</v>
      </c>
      <c r="E34" s="12">
        <v>1.0009</v>
      </c>
      <c r="F34" s="8">
        <v>1.19</v>
      </c>
      <c r="G34" s="10">
        <v>88.58451604216667</v>
      </c>
      <c r="H34" s="10">
        <v>531.507096253</v>
      </c>
      <c r="I34" s="39">
        <v>167.3</v>
      </c>
      <c r="J34" s="48">
        <v>3.176970091171548</v>
      </c>
      <c r="K34" s="21"/>
      <c r="L34" s="143">
        <v>18943.01</v>
      </c>
      <c r="M34" s="129">
        <v>0.1</v>
      </c>
      <c r="N34" s="130">
        <v>1.19</v>
      </c>
      <c r="O34" s="131">
        <v>37.57030316666666</v>
      </c>
      <c r="P34" s="131">
        <v>225.42181899999997</v>
      </c>
      <c r="Q34" s="132">
        <v>167.3</v>
      </c>
      <c r="R34" s="133">
        <v>1.347410753138075</v>
      </c>
      <c r="T34" s="143" t="e">
        <f>#REF!</f>
        <v>#REF!</v>
      </c>
      <c r="U34" s="135">
        <f t="shared" si="4"/>
        <v>1.15</v>
      </c>
      <c r="V34" s="136" t="e">
        <f t="shared" si="0"/>
        <v>#REF!</v>
      </c>
      <c r="W34" s="136" t="e">
        <f t="shared" si="1"/>
        <v>#REF!</v>
      </c>
      <c r="X34" s="127">
        <f t="shared" si="2"/>
        <v>167.3</v>
      </c>
      <c r="Y34" s="137" t="e">
        <f t="shared" si="3"/>
        <v>#REF!</v>
      </c>
      <c r="Z34" s="53" t="e">
        <f>J34-Y34</f>
        <v>#REF!</v>
      </c>
      <c r="AA34" s="53">
        <f>R34-J34</f>
        <v>-1.829559338033473</v>
      </c>
    </row>
    <row r="35" spans="1:27" ht="12" customHeight="1">
      <c r="A35" s="30" t="s">
        <v>206</v>
      </c>
      <c r="B35" s="25" t="s">
        <v>67</v>
      </c>
      <c r="C35" s="37" t="s">
        <v>69</v>
      </c>
      <c r="D35" s="118">
        <v>5185.2</v>
      </c>
      <c r="E35" s="12">
        <v>1.0009</v>
      </c>
      <c r="F35" s="8">
        <v>1.19</v>
      </c>
      <c r="G35" s="10">
        <v>102.93235581999998</v>
      </c>
      <c r="H35" s="10">
        <v>617.5941349199999</v>
      </c>
      <c r="I35" s="39">
        <v>167.3</v>
      </c>
      <c r="J35" s="48">
        <v>3.691536969037656</v>
      </c>
      <c r="K35" s="21"/>
      <c r="L35" s="143">
        <v>18943.01</v>
      </c>
      <c r="M35" s="129">
        <v>0.1</v>
      </c>
      <c r="N35" s="130">
        <v>1.19</v>
      </c>
      <c r="O35" s="131">
        <v>37.57030316666666</v>
      </c>
      <c r="P35" s="131">
        <v>225.42181899999997</v>
      </c>
      <c r="Q35" s="132">
        <v>167.3</v>
      </c>
      <c r="R35" s="133">
        <v>1.347410753138075</v>
      </c>
      <c r="T35" s="143" t="e">
        <f>#REF!</f>
        <v>#REF!</v>
      </c>
      <c r="U35" s="135">
        <f t="shared" si="4"/>
        <v>1.15</v>
      </c>
      <c r="V35" s="136" t="e">
        <f t="shared" si="0"/>
        <v>#REF!</v>
      </c>
      <c r="W35" s="136" t="e">
        <f t="shared" si="1"/>
        <v>#REF!</v>
      </c>
      <c r="X35" s="127">
        <f t="shared" si="2"/>
        <v>167.3</v>
      </c>
      <c r="Y35" s="137" t="e">
        <f t="shared" si="3"/>
        <v>#REF!</v>
      </c>
      <c r="Z35" s="53" t="e">
        <f>J35-Y35</f>
        <v>#REF!</v>
      </c>
      <c r="AA35" s="53">
        <f>R35-J35</f>
        <v>-2.344126215899581</v>
      </c>
    </row>
    <row r="36" spans="1:27" ht="12" customHeight="1">
      <c r="A36" s="30" t="s">
        <v>206</v>
      </c>
      <c r="B36" s="25" t="s">
        <v>68</v>
      </c>
      <c r="C36" s="37" t="s">
        <v>73</v>
      </c>
      <c r="D36" s="118">
        <v>6934.54</v>
      </c>
      <c r="E36" s="12">
        <v>1.0009</v>
      </c>
      <c r="F36" s="8">
        <v>1.19</v>
      </c>
      <c r="G36" s="10">
        <v>137.6588248723333</v>
      </c>
      <c r="H36" s="10">
        <v>825.9529492339998</v>
      </c>
      <c r="I36" s="39">
        <v>167.3</v>
      </c>
      <c r="J36" s="48">
        <v>4.936957257824266</v>
      </c>
      <c r="K36" s="21"/>
      <c r="L36" s="143">
        <v>19185.14</v>
      </c>
      <c r="M36" s="129">
        <v>0.1</v>
      </c>
      <c r="N36" s="130">
        <v>1.19</v>
      </c>
      <c r="O36" s="131">
        <v>38.050527666666675</v>
      </c>
      <c r="P36" s="131">
        <v>228.30316600000003</v>
      </c>
      <c r="Q36" s="132">
        <v>167.3</v>
      </c>
      <c r="R36" s="133">
        <v>1.364633389121339</v>
      </c>
      <c r="T36" s="143" t="e">
        <f>#REF!</f>
        <v>#REF!</v>
      </c>
      <c r="U36" s="135">
        <f t="shared" si="4"/>
        <v>1.15</v>
      </c>
      <c r="V36" s="136" t="e">
        <f t="shared" si="0"/>
        <v>#REF!</v>
      </c>
      <c r="W36" s="136" t="e">
        <f t="shared" si="1"/>
        <v>#REF!</v>
      </c>
      <c r="X36" s="127">
        <f t="shared" si="2"/>
        <v>167.3</v>
      </c>
      <c r="Y36" s="137" t="e">
        <f t="shared" si="3"/>
        <v>#REF!</v>
      </c>
      <c r="Z36" s="53" t="e">
        <f>J36-Y36</f>
        <v>#REF!</v>
      </c>
      <c r="AA36" s="53">
        <f>R36-J36</f>
        <v>-3.5723238687029273</v>
      </c>
    </row>
    <row r="37" spans="1:27" ht="12" customHeight="1">
      <c r="A37" s="30" t="s">
        <v>206</v>
      </c>
      <c r="B37" s="25" t="s">
        <v>68</v>
      </c>
      <c r="C37" s="37" t="s">
        <v>70</v>
      </c>
      <c r="D37" s="118">
        <v>5616.02</v>
      </c>
      <c r="E37" s="12">
        <v>1.0009</v>
      </c>
      <c r="F37" s="8">
        <v>1.19</v>
      </c>
      <c r="G37" s="10">
        <v>111.48464262366667</v>
      </c>
      <c r="H37" s="10">
        <v>668.907855742</v>
      </c>
      <c r="I37" s="39">
        <v>167.3</v>
      </c>
      <c r="J37" s="48">
        <v>3.998253770125523</v>
      </c>
      <c r="K37" s="21"/>
      <c r="L37" s="143">
        <v>19185.14</v>
      </c>
      <c r="M37" s="129">
        <v>0.1</v>
      </c>
      <c r="N37" s="130">
        <v>1.19</v>
      </c>
      <c r="O37" s="131">
        <v>38.050527666666675</v>
      </c>
      <c r="P37" s="131">
        <v>228.30316600000003</v>
      </c>
      <c r="Q37" s="132">
        <v>167.3</v>
      </c>
      <c r="R37" s="133">
        <v>1.364633389121339</v>
      </c>
      <c r="T37" s="143" t="e">
        <f>#REF!</f>
        <v>#REF!</v>
      </c>
      <c r="U37" s="135">
        <f t="shared" si="4"/>
        <v>1.15</v>
      </c>
      <c r="V37" s="136" t="e">
        <f t="shared" si="0"/>
        <v>#REF!</v>
      </c>
      <c r="W37" s="136" t="e">
        <f t="shared" si="1"/>
        <v>#REF!</v>
      </c>
      <c r="X37" s="127">
        <f t="shared" si="2"/>
        <v>167.3</v>
      </c>
      <c r="Y37" s="137" t="e">
        <f t="shared" si="3"/>
        <v>#REF!</v>
      </c>
      <c r="Z37" s="53" t="e">
        <f>J37-Y37</f>
        <v>#REF!</v>
      </c>
      <c r="AA37" s="53">
        <f>R37-J37</f>
        <v>-2.6336203810041843</v>
      </c>
    </row>
    <row r="38" spans="1:27" ht="12" customHeight="1">
      <c r="A38" s="30" t="s">
        <v>206</v>
      </c>
      <c r="B38" s="25" t="s">
        <v>67</v>
      </c>
      <c r="C38" s="37" t="s">
        <v>98</v>
      </c>
      <c r="D38" s="170">
        <v>0</v>
      </c>
      <c r="E38" s="124">
        <v>1.0009</v>
      </c>
      <c r="F38" s="125">
        <v>1.19</v>
      </c>
      <c r="G38" s="126">
        <v>0</v>
      </c>
      <c r="H38" s="126">
        <v>0</v>
      </c>
      <c r="I38" s="127">
        <v>167.3</v>
      </c>
      <c r="J38" s="128">
        <v>0</v>
      </c>
      <c r="K38" s="21"/>
      <c r="L38" s="43">
        <v>12177.56</v>
      </c>
      <c r="M38" s="3">
        <v>0.1</v>
      </c>
      <c r="N38" s="8">
        <v>1.19</v>
      </c>
      <c r="O38" s="10">
        <v>24.15216066666667</v>
      </c>
      <c r="P38" s="10">
        <v>144.91296400000002</v>
      </c>
      <c r="Q38" s="39">
        <v>167.3</v>
      </c>
      <c r="R38" s="51">
        <v>0.8661862761506277</v>
      </c>
      <c r="T38" s="143" t="e">
        <f>#REF!</f>
        <v>#REF!</v>
      </c>
      <c r="U38" s="135">
        <f t="shared" si="4"/>
        <v>1.15</v>
      </c>
      <c r="V38" s="126" t="e">
        <f t="shared" si="0"/>
        <v>#REF!</v>
      </c>
      <c r="W38" s="126" t="e">
        <f t="shared" si="1"/>
        <v>#REF!</v>
      </c>
      <c r="X38" s="127">
        <f t="shared" si="2"/>
        <v>167.3</v>
      </c>
      <c r="Y38" s="172" t="e">
        <f t="shared" si="3"/>
        <v>#REF!</v>
      </c>
      <c r="Z38" s="53"/>
      <c r="AA38" s="53"/>
    </row>
    <row r="39" spans="1:27" ht="12" customHeight="1">
      <c r="A39" s="30" t="s">
        <v>207</v>
      </c>
      <c r="B39" s="25" t="s">
        <v>45</v>
      </c>
      <c r="C39" s="37" t="s">
        <v>46</v>
      </c>
      <c r="D39" s="170">
        <v>0</v>
      </c>
      <c r="E39" s="124">
        <v>1.0009</v>
      </c>
      <c r="F39" s="125">
        <v>1.19</v>
      </c>
      <c r="G39" s="126">
        <v>0</v>
      </c>
      <c r="H39" s="126">
        <v>0</v>
      </c>
      <c r="I39" s="127">
        <v>167.3</v>
      </c>
      <c r="J39" s="128">
        <v>0</v>
      </c>
      <c r="K39" s="21"/>
      <c r="L39" s="43">
        <v>9880.26</v>
      </c>
      <c r="M39" s="3">
        <v>0.1</v>
      </c>
      <c r="N39" s="8">
        <v>1.19</v>
      </c>
      <c r="O39" s="10">
        <v>19.595849</v>
      </c>
      <c r="P39" s="10">
        <v>117.575094</v>
      </c>
      <c r="Q39" s="39">
        <v>167.3</v>
      </c>
      <c r="R39" s="51">
        <v>0.70278</v>
      </c>
      <c r="T39" s="143" t="e">
        <f>#REF!</f>
        <v>#REF!</v>
      </c>
      <c r="U39" s="135">
        <f t="shared" si="4"/>
        <v>1.15</v>
      </c>
      <c r="V39" s="126" t="e">
        <f t="shared" si="0"/>
        <v>#REF!</v>
      </c>
      <c r="W39" s="126" t="e">
        <f t="shared" si="1"/>
        <v>#REF!</v>
      </c>
      <c r="X39" s="127">
        <f t="shared" si="2"/>
        <v>167.3</v>
      </c>
      <c r="Y39" s="172" t="e">
        <f t="shared" si="3"/>
        <v>#REF!</v>
      </c>
      <c r="Z39" s="53"/>
      <c r="AA39" s="53"/>
    </row>
    <row r="40" spans="1:27" ht="12" customHeight="1">
      <c r="A40" s="30" t="s">
        <v>210</v>
      </c>
      <c r="B40" s="25" t="s">
        <v>152</v>
      </c>
      <c r="C40" s="37" t="s">
        <v>93</v>
      </c>
      <c r="D40" s="170">
        <v>0</v>
      </c>
      <c r="E40" s="124">
        <v>1.0009</v>
      </c>
      <c r="F40" s="125">
        <v>1.19</v>
      </c>
      <c r="G40" s="126">
        <v>0</v>
      </c>
      <c r="H40" s="126">
        <v>0</v>
      </c>
      <c r="I40" s="127">
        <v>167.3</v>
      </c>
      <c r="J40" s="128">
        <v>0</v>
      </c>
      <c r="K40" s="21"/>
      <c r="L40" s="43">
        <v>578.29</v>
      </c>
      <c r="M40" s="3">
        <v>0.1</v>
      </c>
      <c r="N40" s="8">
        <v>1.19</v>
      </c>
      <c r="O40" s="10">
        <v>1.1469418333333332</v>
      </c>
      <c r="P40" s="10">
        <v>6.881650999999999</v>
      </c>
      <c r="Q40" s="39">
        <v>167.3</v>
      </c>
      <c r="R40" s="51">
        <v>0.04113359832635982</v>
      </c>
      <c r="T40" s="143" t="e">
        <f>#REF!</f>
        <v>#REF!</v>
      </c>
      <c r="U40" s="135">
        <f t="shared" si="4"/>
        <v>1.15</v>
      </c>
      <c r="V40" s="126" t="e">
        <f t="shared" si="0"/>
        <v>#REF!</v>
      </c>
      <c r="W40" s="126" t="e">
        <f t="shared" si="1"/>
        <v>#REF!</v>
      </c>
      <c r="X40" s="127">
        <f t="shared" si="2"/>
        <v>167.3</v>
      </c>
      <c r="Y40" s="172" t="e">
        <f t="shared" si="3"/>
        <v>#REF!</v>
      </c>
      <c r="Z40" s="53"/>
      <c r="AA40" s="53"/>
    </row>
    <row r="41" spans="1:27" ht="12" customHeight="1">
      <c r="A41" s="30" t="s">
        <v>211</v>
      </c>
      <c r="B41" s="25" t="s">
        <v>36</v>
      </c>
      <c r="C41" s="37" t="s">
        <v>23</v>
      </c>
      <c r="D41" s="170">
        <v>0</v>
      </c>
      <c r="E41" s="124">
        <v>1.0009</v>
      </c>
      <c r="F41" s="125">
        <v>1.19</v>
      </c>
      <c r="G41" s="126">
        <v>0</v>
      </c>
      <c r="H41" s="126">
        <v>0</v>
      </c>
      <c r="I41" s="127">
        <v>167.3</v>
      </c>
      <c r="J41" s="128">
        <v>0</v>
      </c>
      <c r="K41" s="21"/>
      <c r="L41" s="43">
        <v>17170.05</v>
      </c>
      <c r="M41" s="3">
        <v>0.1</v>
      </c>
      <c r="N41" s="8">
        <v>1.19</v>
      </c>
      <c r="O41" s="10">
        <v>34.0539325</v>
      </c>
      <c r="P41" s="10">
        <v>204.323595</v>
      </c>
      <c r="Q41" s="39">
        <v>167.3</v>
      </c>
      <c r="R41" s="51">
        <v>1.2213006276150626</v>
      </c>
      <c r="T41" s="143" t="e">
        <f>#REF!</f>
        <v>#REF!</v>
      </c>
      <c r="U41" s="135">
        <f t="shared" si="4"/>
        <v>1.15</v>
      </c>
      <c r="V41" s="126" t="e">
        <f t="shared" si="0"/>
        <v>#REF!</v>
      </c>
      <c r="W41" s="126" t="e">
        <f t="shared" si="1"/>
        <v>#REF!</v>
      </c>
      <c r="X41" s="127">
        <f t="shared" si="2"/>
        <v>167.3</v>
      </c>
      <c r="Y41" s="172" t="e">
        <f t="shared" si="3"/>
        <v>#REF!</v>
      </c>
      <c r="Z41" s="53"/>
      <c r="AA41" s="53"/>
    </row>
    <row r="42" spans="1:27" ht="15" customHeight="1">
      <c r="A42" s="30" t="s">
        <v>211</v>
      </c>
      <c r="B42" s="25" t="s">
        <v>36</v>
      </c>
      <c r="C42" s="37" t="s">
        <v>94</v>
      </c>
      <c r="D42" s="170">
        <v>0</v>
      </c>
      <c r="E42" s="124">
        <v>1.0009</v>
      </c>
      <c r="F42" s="125">
        <v>1.19</v>
      </c>
      <c r="G42" s="126">
        <v>0</v>
      </c>
      <c r="H42" s="126">
        <v>0</v>
      </c>
      <c r="I42" s="127">
        <v>167.3</v>
      </c>
      <c r="J42" s="128">
        <v>0</v>
      </c>
      <c r="K42" s="21"/>
      <c r="L42" s="43">
        <v>2415.84</v>
      </c>
      <c r="M42" s="3">
        <v>0.1</v>
      </c>
      <c r="N42" s="8">
        <v>1.19</v>
      </c>
      <c r="O42" s="10">
        <v>4.791416000000001</v>
      </c>
      <c r="P42" s="10">
        <v>28.748496000000003</v>
      </c>
      <c r="Q42" s="39">
        <v>167.3</v>
      </c>
      <c r="R42" s="51">
        <v>0.17183799163179916</v>
      </c>
      <c r="T42" s="143" t="e">
        <f>#REF!</f>
        <v>#REF!</v>
      </c>
      <c r="U42" s="135">
        <f t="shared" si="4"/>
        <v>1.15</v>
      </c>
      <c r="V42" s="126" t="e">
        <f t="shared" si="0"/>
        <v>#REF!</v>
      </c>
      <c r="W42" s="126" t="e">
        <f t="shared" si="1"/>
        <v>#REF!</v>
      </c>
      <c r="X42" s="127">
        <f t="shared" si="2"/>
        <v>167.3</v>
      </c>
      <c r="Y42" s="172" t="e">
        <f t="shared" si="3"/>
        <v>#REF!</v>
      </c>
      <c r="Z42" s="53"/>
      <c r="AA42" s="53"/>
    </row>
    <row r="43" spans="1:27" ht="27.75" customHeight="1">
      <c r="A43" s="30" t="s">
        <v>264</v>
      </c>
      <c r="B43" s="25" t="s">
        <v>265</v>
      </c>
      <c r="C43" s="37" t="s">
        <v>266</v>
      </c>
      <c r="D43" s="190">
        <v>32490</v>
      </c>
      <c r="E43" s="191">
        <v>1.0009</v>
      </c>
      <c r="F43" s="192">
        <v>1.19</v>
      </c>
      <c r="G43" s="194">
        <v>644.9649465</v>
      </c>
      <c r="H43" s="194">
        <v>3869.7896789999995</v>
      </c>
      <c r="I43" s="193">
        <v>167.3</v>
      </c>
      <c r="J43" s="195">
        <v>23.130840878661083</v>
      </c>
      <c r="K43" s="21"/>
      <c r="L43" s="143">
        <v>32490</v>
      </c>
      <c r="M43" s="135">
        <v>0.1</v>
      </c>
      <c r="N43" s="125">
        <v>1.19</v>
      </c>
      <c r="O43" s="136">
        <v>64.4385</v>
      </c>
      <c r="P43" s="136">
        <v>386.631</v>
      </c>
      <c r="Q43" s="127">
        <v>167.3</v>
      </c>
      <c r="R43" s="137">
        <v>2.311004184100418</v>
      </c>
      <c r="T43" s="143" t="e">
        <f>#REF!</f>
        <v>#REF!</v>
      </c>
      <c r="U43" s="135">
        <f t="shared" si="4"/>
        <v>1.15</v>
      </c>
      <c r="V43" s="136" t="e">
        <f>(T43*U43)*$V$25</f>
        <v>#REF!</v>
      </c>
      <c r="W43" s="126" t="e">
        <f>(T43*U43)+V43</f>
        <v>#REF!</v>
      </c>
      <c r="X43" s="127">
        <f t="shared" si="2"/>
        <v>167.3</v>
      </c>
      <c r="Y43" s="137" t="e">
        <f>W43/X43</f>
        <v>#REF!</v>
      </c>
      <c r="Z43" s="53" t="e">
        <f>J43-Y43</f>
        <v>#REF!</v>
      </c>
      <c r="AA43" s="53">
        <f>R43-J43</f>
        <v>-20.819836694560664</v>
      </c>
    </row>
    <row r="44" spans="1:27" ht="28.5" customHeight="1">
      <c r="A44" s="30" t="s">
        <v>264</v>
      </c>
      <c r="B44" s="25" t="s">
        <v>265</v>
      </c>
      <c r="C44" s="37" t="s">
        <v>267</v>
      </c>
      <c r="D44" s="190">
        <v>32490</v>
      </c>
      <c r="E44" s="191">
        <v>1.0009</v>
      </c>
      <c r="F44" s="192">
        <v>1.19</v>
      </c>
      <c r="G44" s="194">
        <v>644.9649465</v>
      </c>
      <c r="H44" s="194">
        <v>3869.7896789999995</v>
      </c>
      <c r="I44" s="193">
        <v>167.3</v>
      </c>
      <c r="J44" s="195">
        <v>23.130840878661083</v>
      </c>
      <c r="K44" s="21"/>
      <c r="L44" s="143">
        <v>32490</v>
      </c>
      <c r="M44" s="135">
        <v>0.1</v>
      </c>
      <c r="N44" s="125">
        <v>1.19</v>
      </c>
      <c r="O44" s="136">
        <v>64.4385</v>
      </c>
      <c r="P44" s="136">
        <v>386.631</v>
      </c>
      <c r="Q44" s="127">
        <v>167.3</v>
      </c>
      <c r="R44" s="137">
        <v>2.311004184100418</v>
      </c>
      <c r="T44" s="143" t="e">
        <f>#REF!</f>
        <v>#REF!</v>
      </c>
      <c r="U44" s="135">
        <f t="shared" si="4"/>
        <v>1.15</v>
      </c>
      <c r="V44" s="136" t="e">
        <f>(T44*U44)*$V$25</f>
        <v>#REF!</v>
      </c>
      <c r="W44" s="126" t="e">
        <f>(T44*U44)+V44</f>
        <v>#REF!</v>
      </c>
      <c r="X44" s="127">
        <f t="shared" si="2"/>
        <v>167.3</v>
      </c>
      <c r="Y44" s="137" t="e">
        <f>W44/X44</f>
        <v>#REF!</v>
      </c>
      <c r="Z44" s="53" t="e">
        <f>J44-Y44</f>
        <v>#REF!</v>
      </c>
      <c r="AA44" s="53">
        <f>R44-J44</f>
        <v>-20.819836694560664</v>
      </c>
    </row>
    <row r="45" spans="1:27" ht="25.5" customHeight="1">
      <c r="A45" s="30" t="s">
        <v>264</v>
      </c>
      <c r="B45" s="25" t="s">
        <v>265</v>
      </c>
      <c r="C45" s="37" t="s">
        <v>268</v>
      </c>
      <c r="D45" s="190">
        <v>32490</v>
      </c>
      <c r="E45" s="191">
        <v>1.0009</v>
      </c>
      <c r="F45" s="192">
        <v>1.19</v>
      </c>
      <c r="G45" s="194">
        <v>644.9649465</v>
      </c>
      <c r="H45" s="194">
        <v>3869.7896789999995</v>
      </c>
      <c r="I45" s="193">
        <v>167.3</v>
      </c>
      <c r="J45" s="195">
        <v>23.130840878661083</v>
      </c>
      <c r="K45" s="21"/>
      <c r="L45" s="143">
        <v>32490</v>
      </c>
      <c r="M45" s="135">
        <v>0.1</v>
      </c>
      <c r="N45" s="125">
        <v>1.19</v>
      </c>
      <c r="O45" s="136">
        <v>64.4385</v>
      </c>
      <c r="P45" s="136">
        <v>386.631</v>
      </c>
      <c r="Q45" s="127">
        <v>167.3</v>
      </c>
      <c r="R45" s="137">
        <v>2.311004184100418</v>
      </c>
      <c r="T45" s="143" t="e">
        <f>#REF!</f>
        <v>#REF!</v>
      </c>
      <c r="U45" s="135">
        <f t="shared" si="4"/>
        <v>1.15</v>
      </c>
      <c r="V45" s="136" t="e">
        <f>(T45*U45)*$V$25</f>
        <v>#REF!</v>
      </c>
      <c r="W45" s="126" t="e">
        <f>(T45*U45)+V45</f>
        <v>#REF!</v>
      </c>
      <c r="X45" s="127">
        <f t="shared" si="2"/>
        <v>167.3</v>
      </c>
      <c r="Y45" s="137" t="e">
        <f>W45/X45</f>
        <v>#REF!</v>
      </c>
      <c r="Z45" s="53" t="e">
        <f>J45-Y45</f>
        <v>#REF!</v>
      </c>
      <c r="AA45" s="53">
        <f>R45-J45</f>
        <v>-20.819836694560664</v>
      </c>
    </row>
    <row r="46" spans="1:27" ht="24" customHeight="1">
      <c r="A46" s="30" t="s">
        <v>269</v>
      </c>
      <c r="B46" s="25" t="s">
        <v>270</v>
      </c>
      <c r="C46" s="37" t="s">
        <v>271</v>
      </c>
      <c r="D46" s="190">
        <v>152.6</v>
      </c>
      <c r="E46" s="191">
        <v>1.0009</v>
      </c>
      <c r="F46" s="192">
        <v>1.19</v>
      </c>
      <c r="G46" s="194">
        <v>3.0292905766666665</v>
      </c>
      <c r="H46" s="194">
        <v>18.17574346</v>
      </c>
      <c r="I46" s="193">
        <v>167.3</v>
      </c>
      <c r="J46" s="195">
        <v>0.10864162259414226</v>
      </c>
      <c r="K46" s="21"/>
      <c r="L46" s="143">
        <v>152.6</v>
      </c>
      <c r="M46" s="135">
        <v>0.1</v>
      </c>
      <c r="N46" s="125">
        <v>1.19</v>
      </c>
      <c r="O46" s="136">
        <v>0.30265666666666663</v>
      </c>
      <c r="P46" s="136">
        <v>1.8159399999999997</v>
      </c>
      <c r="Q46" s="127">
        <v>167.3</v>
      </c>
      <c r="R46" s="137">
        <v>0.010854393305439327</v>
      </c>
      <c r="T46" s="143" t="e">
        <f>#REF!</f>
        <v>#REF!</v>
      </c>
      <c r="U46" s="135">
        <f t="shared" si="4"/>
        <v>1.15</v>
      </c>
      <c r="V46" s="136" t="e">
        <f>(T46*U46)*$V$25</f>
        <v>#REF!</v>
      </c>
      <c r="W46" s="126" t="e">
        <f>(T46*U46)+V46</f>
        <v>#REF!</v>
      </c>
      <c r="X46" s="127">
        <f t="shared" si="2"/>
        <v>167.3</v>
      </c>
      <c r="Y46" s="137" t="e">
        <f>W46/X46</f>
        <v>#REF!</v>
      </c>
      <c r="Z46" s="53" t="e">
        <f>J46-Y46</f>
        <v>#REF!</v>
      </c>
      <c r="AA46" s="53">
        <f>R46-J46</f>
        <v>-0.09778722928870293</v>
      </c>
    </row>
    <row r="47" spans="1:27" ht="12" customHeight="1">
      <c r="A47" s="30" t="s">
        <v>212</v>
      </c>
      <c r="B47" s="25" t="s">
        <v>108</v>
      </c>
      <c r="C47" s="37" t="s">
        <v>109</v>
      </c>
      <c r="D47" s="118">
        <v>43397.200000000004</v>
      </c>
      <c r="E47" s="12">
        <v>1.0009</v>
      </c>
      <c r="F47" s="8">
        <v>1.19</v>
      </c>
      <c r="G47" s="10">
        <v>861.4857733533335</v>
      </c>
      <c r="H47" s="10">
        <v>5168.9146401200005</v>
      </c>
      <c r="I47" s="39">
        <v>167.3</v>
      </c>
      <c r="J47" s="48">
        <v>30.896082726359833</v>
      </c>
      <c r="K47" s="21"/>
      <c r="L47" s="143">
        <v>52076.56</v>
      </c>
      <c r="M47" s="135">
        <v>0.1</v>
      </c>
      <c r="N47" s="125">
        <v>1.19</v>
      </c>
      <c r="O47" s="136">
        <v>103.28517733333334</v>
      </c>
      <c r="P47" s="136">
        <v>619.711064</v>
      </c>
      <c r="Q47" s="127">
        <v>167.3</v>
      </c>
      <c r="R47" s="137">
        <v>3.7041904602510454</v>
      </c>
      <c r="T47" s="143" t="e">
        <f>#REF!</f>
        <v>#REF!</v>
      </c>
      <c r="U47" s="135">
        <f t="shared" si="4"/>
        <v>1.15</v>
      </c>
      <c r="V47" s="136" t="e">
        <f t="shared" si="0"/>
        <v>#REF!</v>
      </c>
      <c r="W47" s="136" t="e">
        <f t="shared" si="1"/>
        <v>#REF!</v>
      </c>
      <c r="X47" s="127">
        <f t="shared" si="2"/>
        <v>167.3</v>
      </c>
      <c r="Y47" s="137" t="e">
        <f t="shared" si="3"/>
        <v>#REF!</v>
      </c>
      <c r="Z47" s="53" t="e">
        <f>J47-Y47</f>
        <v>#REF!</v>
      </c>
      <c r="AA47" s="53">
        <f>R47-J47</f>
        <v>-27.191892266108788</v>
      </c>
    </row>
    <row r="48" spans="1:27" ht="12" customHeight="1">
      <c r="A48" s="30" t="s">
        <v>212</v>
      </c>
      <c r="B48" s="25" t="s">
        <v>37</v>
      </c>
      <c r="C48" s="37" t="s">
        <v>91</v>
      </c>
      <c r="D48" s="170">
        <v>0</v>
      </c>
      <c r="E48" s="124">
        <v>1.0009</v>
      </c>
      <c r="F48" s="125">
        <v>1.19</v>
      </c>
      <c r="G48" s="126">
        <v>0</v>
      </c>
      <c r="H48" s="126">
        <v>0</v>
      </c>
      <c r="I48" s="127">
        <v>167.3</v>
      </c>
      <c r="J48" s="128">
        <v>0</v>
      </c>
      <c r="K48" s="21"/>
      <c r="L48" s="43">
        <v>1137.07</v>
      </c>
      <c r="M48" s="3">
        <v>0.1</v>
      </c>
      <c r="N48" s="8">
        <v>1.19</v>
      </c>
      <c r="O48" s="10">
        <v>2.2551888333333334</v>
      </c>
      <c r="P48" s="10">
        <v>13.531133</v>
      </c>
      <c r="Q48" s="39">
        <v>167.3</v>
      </c>
      <c r="R48" s="51">
        <v>0.0808794560669456</v>
      </c>
      <c r="T48" s="143" t="e">
        <f>#REF!</f>
        <v>#REF!</v>
      </c>
      <c r="U48" s="135">
        <f t="shared" si="4"/>
        <v>1.15</v>
      </c>
      <c r="V48" s="126" t="e">
        <f t="shared" si="0"/>
        <v>#REF!</v>
      </c>
      <c r="W48" s="126" t="e">
        <f t="shared" si="1"/>
        <v>#REF!</v>
      </c>
      <c r="X48" s="127">
        <f t="shared" si="2"/>
        <v>167.3</v>
      </c>
      <c r="Y48" s="172" t="e">
        <f t="shared" si="3"/>
        <v>#REF!</v>
      </c>
      <c r="Z48" s="53"/>
      <c r="AA48" s="53"/>
    </row>
    <row r="49" spans="1:27" ht="12" customHeight="1">
      <c r="A49" s="30" t="s">
        <v>212</v>
      </c>
      <c r="B49" s="25" t="s">
        <v>37</v>
      </c>
      <c r="C49" s="37" t="s">
        <v>92</v>
      </c>
      <c r="D49" s="170">
        <v>0</v>
      </c>
      <c r="E49" s="124">
        <v>1.0009</v>
      </c>
      <c r="F49" s="125">
        <v>1.19</v>
      </c>
      <c r="G49" s="126">
        <v>0</v>
      </c>
      <c r="H49" s="126">
        <v>0</v>
      </c>
      <c r="I49" s="127">
        <v>167.3</v>
      </c>
      <c r="J49" s="128">
        <v>0</v>
      </c>
      <c r="K49" s="21"/>
      <c r="L49" s="43">
        <v>998.06</v>
      </c>
      <c r="M49" s="3">
        <v>0.1</v>
      </c>
      <c r="N49" s="8">
        <v>1.19</v>
      </c>
      <c r="O49" s="10">
        <v>1.9794856666666665</v>
      </c>
      <c r="P49" s="10">
        <v>11.876914</v>
      </c>
      <c r="Q49" s="39">
        <v>167.3</v>
      </c>
      <c r="R49" s="51">
        <v>0.07099171548117154</v>
      </c>
      <c r="T49" s="143" t="e">
        <f>#REF!</f>
        <v>#REF!</v>
      </c>
      <c r="U49" s="135">
        <f t="shared" si="4"/>
        <v>1.15</v>
      </c>
      <c r="V49" s="126" t="e">
        <f t="shared" si="0"/>
        <v>#REF!</v>
      </c>
      <c r="W49" s="126" t="e">
        <f t="shared" si="1"/>
        <v>#REF!</v>
      </c>
      <c r="X49" s="127">
        <f t="shared" si="2"/>
        <v>167.3</v>
      </c>
      <c r="Y49" s="172" t="e">
        <f t="shared" si="3"/>
        <v>#REF!</v>
      </c>
      <c r="Z49" s="53"/>
      <c r="AA49" s="53"/>
    </row>
    <row r="50" spans="1:27" ht="12" customHeight="1">
      <c r="A50" s="30" t="s">
        <v>212</v>
      </c>
      <c r="B50" s="25" t="s">
        <v>15</v>
      </c>
      <c r="C50" s="37" t="s">
        <v>8</v>
      </c>
      <c r="D50" s="170">
        <v>0</v>
      </c>
      <c r="E50" s="124">
        <v>1.0009</v>
      </c>
      <c r="F50" s="125">
        <v>1.19</v>
      </c>
      <c r="G50" s="126">
        <v>0</v>
      </c>
      <c r="H50" s="126">
        <v>0</v>
      </c>
      <c r="I50" s="127">
        <v>167.3</v>
      </c>
      <c r="J50" s="128">
        <v>0</v>
      </c>
      <c r="K50" s="21"/>
      <c r="L50" s="43">
        <v>4051.5</v>
      </c>
      <c r="M50" s="3">
        <v>0.1</v>
      </c>
      <c r="N50" s="8">
        <v>1.19</v>
      </c>
      <c r="O50" s="10">
        <v>8.035475000000002</v>
      </c>
      <c r="P50" s="10">
        <v>48.21285</v>
      </c>
      <c r="Q50" s="39">
        <v>167.3</v>
      </c>
      <c r="R50" s="51">
        <v>0.28818200836820085</v>
      </c>
      <c r="T50" s="143" t="e">
        <f>#REF!</f>
        <v>#REF!</v>
      </c>
      <c r="U50" s="135">
        <f t="shared" si="4"/>
        <v>1.15</v>
      </c>
      <c r="V50" s="126" t="e">
        <f t="shared" si="0"/>
        <v>#REF!</v>
      </c>
      <c r="W50" s="126" t="e">
        <f t="shared" si="1"/>
        <v>#REF!</v>
      </c>
      <c r="X50" s="127">
        <f t="shared" si="2"/>
        <v>167.3</v>
      </c>
      <c r="Y50" s="172" t="e">
        <f t="shared" si="3"/>
        <v>#REF!</v>
      </c>
      <c r="Z50" s="53"/>
      <c r="AA50" s="53"/>
    </row>
    <row r="51" spans="1:27" ht="12" customHeight="1">
      <c r="A51" s="30" t="s">
        <v>212</v>
      </c>
      <c r="B51" s="25" t="s">
        <v>42</v>
      </c>
      <c r="C51" s="37" t="s">
        <v>74</v>
      </c>
      <c r="D51" s="170">
        <v>0</v>
      </c>
      <c r="E51" s="124">
        <v>1.0009</v>
      </c>
      <c r="F51" s="125">
        <v>1.19</v>
      </c>
      <c r="G51" s="126">
        <v>0</v>
      </c>
      <c r="H51" s="126">
        <v>0</v>
      </c>
      <c r="I51" s="127">
        <v>167.3</v>
      </c>
      <c r="J51" s="128">
        <v>0</v>
      </c>
      <c r="K51" s="21"/>
      <c r="L51" s="43">
        <v>18124.76</v>
      </c>
      <c r="M51" s="3">
        <v>0.1</v>
      </c>
      <c r="N51" s="8">
        <v>1.19</v>
      </c>
      <c r="O51" s="10">
        <v>35.947440666666665</v>
      </c>
      <c r="P51" s="10">
        <v>215.684644</v>
      </c>
      <c r="Q51" s="39">
        <v>167.3</v>
      </c>
      <c r="R51" s="51">
        <v>1.289208870292887</v>
      </c>
      <c r="T51" s="143" t="e">
        <f>#REF!</f>
        <v>#REF!</v>
      </c>
      <c r="U51" s="135">
        <f t="shared" si="4"/>
        <v>1.15</v>
      </c>
      <c r="V51" s="126" t="e">
        <f t="shared" si="0"/>
        <v>#REF!</v>
      </c>
      <c r="W51" s="126" t="e">
        <f t="shared" si="1"/>
        <v>#REF!</v>
      </c>
      <c r="X51" s="127">
        <f t="shared" si="2"/>
        <v>167.3</v>
      </c>
      <c r="Y51" s="172" t="e">
        <f t="shared" si="3"/>
        <v>#REF!</v>
      </c>
      <c r="Z51" s="53"/>
      <c r="AA51" s="53"/>
    </row>
    <row r="52" spans="1:27" ht="12" customHeight="1">
      <c r="A52" s="30" t="s">
        <v>212</v>
      </c>
      <c r="B52" s="25" t="s">
        <v>42</v>
      </c>
      <c r="C52" s="37" t="s">
        <v>41</v>
      </c>
      <c r="D52" s="170">
        <v>0</v>
      </c>
      <c r="E52" s="124">
        <v>1.0009</v>
      </c>
      <c r="F52" s="125">
        <v>1.19</v>
      </c>
      <c r="G52" s="126">
        <v>0</v>
      </c>
      <c r="H52" s="126">
        <v>0</v>
      </c>
      <c r="I52" s="127">
        <v>167.3</v>
      </c>
      <c r="J52" s="128">
        <v>0</v>
      </c>
      <c r="K52" s="21"/>
      <c r="L52" s="43">
        <v>18124.76</v>
      </c>
      <c r="M52" s="3">
        <v>0.1</v>
      </c>
      <c r="N52" s="8">
        <v>1.19</v>
      </c>
      <c r="O52" s="10">
        <v>35.947440666666665</v>
      </c>
      <c r="P52" s="10">
        <v>215.684644</v>
      </c>
      <c r="Q52" s="39">
        <v>167.3</v>
      </c>
      <c r="R52" s="51">
        <v>1.289208870292887</v>
      </c>
      <c r="T52" s="143" t="e">
        <f>#REF!</f>
        <v>#REF!</v>
      </c>
      <c r="U52" s="135">
        <f t="shared" si="4"/>
        <v>1.15</v>
      </c>
      <c r="V52" s="126" t="e">
        <f t="shared" si="0"/>
        <v>#REF!</v>
      </c>
      <c r="W52" s="126" t="e">
        <f t="shared" si="1"/>
        <v>#REF!</v>
      </c>
      <c r="X52" s="127">
        <f t="shared" si="2"/>
        <v>167.3</v>
      </c>
      <c r="Y52" s="172" t="e">
        <f t="shared" si="3"/>
        <v>#REF!</v>
      </c>
      <c r="Z52" s="53"/>
      <c r="AA52" s="53"/>
    </row>
    <row r="53" spans="1:27" ht="12" customHeight="1">
      <c r="A53" s="30" t="s">
        <v>213</v>
      </c>
      <c r="B53" s="25" t="s">
        <v>27</v>
      </c>
      <c r="C53" s="37" t="s">
        <v>50</v>
      </c>
      <c r="D53" s="170">
        <v>0</v>
      </c>
      <c r="E53" s="124">
        <v>1.0009</v>
      </c>
      <c r="F53" s="125">
        <v>1.19</v>
      </c>
      <c r="G53" s="126">
        <v>0</v>
      </c>
      <c r="H53" s="126">
        <v>0</v>
      </c>
      <c r="I53" s="127">
        <v>167.3</v>
      </c>
      <c r="J53" s="128">
        <v>0</v>
      </c>
      <c r="K53" s="21"/>
      <c r="L53" s="43">
        <v>2816.6</v>
      </c>
      <c r="M53" s="3">
        <v>0.1</v>
      </c>
      <c r="N53" s="8">
        <v>1.19</v>
      </c>
      <c r="O53" s="10">
        <v>5.586256666666667</v>
      </c>
      <c r="P53" s="10">
        <v>33.517540000000004</v>
      </c>
      <c r="Q53" s="39">
        <v>167.3</v>
      </c>
      <c r="R53" s="51">
        <v>0.20034393305439332</v>
      </c>
      <c r="T53" s="143" t="e">
        <f>#REF!</f>
        <v>#REF!</v>
      </c>
      <c r="U53" s="135">
        <f t="shared" si="4"/>
        <v>1.15</v>
      </c>
      <c r="V53" s="126" t="e">
        <f t="shared" si="0"/>
        <v>#REF!</v>
      </c>
      <c r="W53" s="126" t="e">
        <f t="shared" si="1"/>
        <v>#REF!</v>
      </c>
      <c r="X53" s="127">
        <f t="shared" si="2"/>
        <v>167.3</v>
      </c>
      <c r="Y53" s="172" t="e">
        <f t="shared" si="3"/>
        <v>#REF!</v>
      </c>
      <c r="Z53" s="53"/>
      <c r="AA53" s="53"/>
    </row>
    <row r="54" spans="1:27" ht="12" customHeight="1">
      <c r="A54" s="246" t="s">
        <v>216</v>
      </c>
      <c r="B54" s="214" t="s">
        <v>49</v>
      </c>
      <c r="C54" s="37" t="s">
        <v>79</v>
      </c>
      <c r="D54" s="170">
        <v>0</v>
      </c>
      <c r="E54" s="124">
        <v>1.0009</v>
      </c>
      <c r="F54" s="125">
        <v>1.19</v>
      </c>
      <c r="G54" s="126">
        <v>0</v>
      </c>
      <c r="H54" s="126">
        <v>0</v>
      </c>
      <c r="I54" s="127">
        <v>167.3</v>
      </c>
      <c r="J54" s="128">
        <v>0</v>
      </c>
      <c r="K54" s="21"/>
      <c r="L54" s="43">
        <v>16628.1</v>
      </c>
      <c r="M54" s="3">
        <v>0.1</v>
      </c>
      <c r="N54" s="8">
        <v>1.19</v>
      </c>
      <c r="O54" s="10">
        <v>32.979065</v>
      </c>
      <c r="P54" s="10">
        <v>197.87438999999998</v>
      </c>
      <c r="Q54" s="39">
        <v>167.3</v>
      </c>
      <c r="R54" s="51">
        <v>1.1827518828451882</v>
      </c>
      <c r="T54" s="143" t="e">
        <f>#REF!</f>
        <v>#REF!</v>
      </c>
      <c r="U54" s="135">
        <f t="shared" si="4"/>
        <v>1.15</v>
      </c>
      <c r="V54" s="126" t="e">
        <f t="shared" si="0"/>
        <v>#REF!</v>
      </c>
      <c r="W54" s="126" t="e">
        <f t="shared" si="1"/>
        <v>#REF!</v>
      </c>
      <c r="X54" s="127">
        <f t="shared" si="2"/>
        <v>167.3</v>
      </c>
      <c r="Y54" s="172" t="e">
        <f t="shared" si="3"/>
        <v>#REF!</v>
      </c>
      <c r="Z54" s="53"/>
      <c r="AA54" s="53"/>
    </row>
    <row r="55" spans="1:27" ht="30" customHeight="1">
      <c r="A55" s="246"/>
      <c r="B55" s="214" t="s">
        <v>153</v>
      </c>
      <c r="C55" s="37" t="s">
        <v>154</v>
      </c>
      <c r="D55" s="170">
        <v>0</v>
      </c>
      <c r="E55" s="124">
        <v>1.0009</v>
      </c>
      <c r="F55" s="125">
        <v>1.19</v>
      </c>
      <c r="G55" s="126">
        <v>0</v>
      </c>
      <c r="H55" s="126">
        <v>0</v>
      </c>
      <c r="I55" s="127">
        <v>167.3</v>
      </c>
      <c r="J55" s="128">
        <v>0</v>
      </c>
      <c r="K55" s="21"/>
      <c r="L55" s="43">
        <v>2338.48</v>
      </c>
      <c r="M55" s="3">
        <v>0.1</v>
      </c>
      <c r="N55" s="8">
        <v>1.19</v>
      </c>
      <c r="O55" s="10">
        <v>4.637985333333333</v>
      </c>
      <c r="P55" s="10">
        <v>27.827911999999998</v>
      </c>
      <c r="Q55" s="39">
        <v>167.3</v>
      </c>
      <c r="R55" s="51">
        <v>0.16633539748953974</v>
      </c>
      <c r="T55" s="143" t="e">
        <f>#REF!</f>
        <v>#REF!</v>
      </c>
      <c r="U55" s="135">
        <f t="shared" si="4"/>
        <v>1.15</v>
      </c>
      <c r="V55" s="126" t="e">
        <f t="shared" si="0"/>
        <v>#REF!</v>
      </c>
      <c r="W55" s="126" t="e">
        <f t="shared" si="1"/>
        <v>#REF!</v>
      </c>
      <c r="X55" s="127">
        <f t="shared" si="2"/>
        <v>167.3</v>
      </c>
      <c r="Y55" s="172" t="e">
        <f t="shared" si="3"/>
        <v>#REF!</v>
      </c>
      <c r="Z55" s="53"/>
      <c r="AA55" s="53"/>
    </row>
    <row r="56" spans="1:27" ht="12" customHeight="1">
      <c r="A56" s="30" t="s">
        <v>218</v>
      </c>
      <c r="B56" s="25" t="s">
        <v>84</v>
      </c>
      <c r="C56" s="37" t="s">
        <v>85</v>
      </c>
      <c r="D56" s="118">
        <v>36495.7</v>
      </c>
      <c r="E56" s="12">
        <v>1.0009</v>
      </c>
      <c r="F56" s="8">
        <v>1.19</v>
      </c>
      <c r="G56" s="10">
        <v>724.4828315783333</v>
      </c>
      <c r="H56" s="10">
        <v>4346.896989469999</v>
      </c>
      <c r="I56" s="39">
        <v>167.3</v>
      </c>
      <c r="J56" s="48">
        <v>25.98264787489539</v>
      </c>
      <c r="K56" s="21"/>
      <c r="L56" s="143">
        <v>61018.33</v>
      </c>
      <c r="M56" s="135">
        <v>0.1</v>
      </c>
      <c r="N56" s="125">
        <v>1.19</v>
      </c>
      <c r="O56" s="136">
        <v>121.01968783333335</v>
      </c>
      <c r="P56" s="136">
        <v>726.1181270000001</v>
      </c>
      <c r="Q56" s="127">
        <v>167.3</v>
      </c>
      <c r="R56" s="137">
        <v>4.340215941422595</v>
      </c>
      <c r="T56" s="143" t="e">
        <f>#REF!</f>
        <v>#REF!</v>
      </c>
      <c r="U56" s="135">
        <f t="shared" si="4"/>
        <v>1.15</v>
      </c>
      <c r="V56" s="136" t="e">
        <f t="shared" si="0"/>
        <v>#REF!</v>
      </c>
      <c r="W56" s="136" t="e">
        <f t="shared" si="1"/>
        <v>#REF!</v>
      </c>
      <c r="X56" s="127">
        <f t="shared" si="2"/>
        <v>167.3</v>
      </c>
      <c r="Y56" s="137" t="e">
        <f t="shared" si="3"/>
        <v>#REF!</v>
      </c>
      <c r="Z56" s="53" t="e">
        <f aca="true" t="shared" si="5" ref="Z56:Z61">J56-Y56</f>
        <v>#REF!</v>
      </c>
      <c r="AA56" s="53">
        <f aca="true" t="shared" si="6" ref="AA56:AA61">R56-J56</f>
        <v>-21.642431933472796</v>
      </c>
    </row>
    <row r="57" spans="1:27" ht="12.75" customHeight="1">
      <c r="A57" s="30" t="s">
        <v>218</v>
      </c>
      <c r="B57" s="25" t="s">
        <v>84</v>
      </c>
      <c r="C57" s="37" t="s">
        <v>86</v>
      </c>
      <c r="D57" s="118">
        <v>42257.93</v>
      </c>
      <c r="E57" s="12">
        <v>1.0009</v>
      </c>
      <c r="F57" s="8">
        <v>1.19</v>
      </c>
      <c r="G57" s="10">
        <v>838.8699157171667</v>
      </c>
      <c r="H57" s="10">
        <v>5033.219494303</v>
      </c>
      <c r="I57" s="39">
        <v>167.3</v>
      </c>
      <c r="J57" s="48">
        <v>30.084993988661086</v>
      </c>
      <c r="K57" s="21"/>
      <c r="L57" s="143">
        <v>61018.33</v>
      </c>
      <c r="M57" s="135">
        <v>0.1</v>
      </c>
      <c r="N57" s="125">
        <v>1.19</v>
      </c>
      <c r="O57" s="136">
        <v>121.01968783333335</v>
      </c>
      <c r="P57" s="136">
        <v>726.1181270000001</v>
      </c>
      <c r="Q57" s="127">
        <v>167.3</v>
      </c>
      <c r="R57" s="137">
        <v>4.340215941422595</v>
      </c>
      <c r="T57" s="143" t="e">
        <f>#REF!</f>
        <v>#REF!</v>
      </c>
      <c r="U57" s="135">
        <f t="shared" si="4"/>
        <v>1.15</v>
      </c>
      <c r="V57" s="136" t="e">
        <f t="shared" si="0"/>
        <v>#REF!</v>
      </c>
      <c r="W57" s="136" t="e">
        <f t="shared" si="1"/>
        <v>#REF!</v>
      </c>
      <c r="X57" s="127">
        <f t="shared" si="2"/>
        <v>167.3</v>
      </c>
      <c r="Y57" s="137" t="e">
        <f t="shared" si="3"/>
        <v>#REF!</v>
      </c>
      <c r="Z57" s="53" t="e">
        <f t="shared" si="5"/>
        <v>#REF!</v>
      </c>
      <c r="AA57" s="53">
        <f t="shared" si="6"/>
        <v>-25.74477804723849</v>
      </c>
    </row>
    <row r="58" spans="1:27" ht="12" customHeight="1">
      <c r="A58" s="30" t="s">
        <v>219</v>
      </c>
      <c r="B58" s="25" t="s">
        <v>148</v>
      </c>
      <c r="C58" s="67" t="s">
        <v>149</v>
      </c>
      <c r="D58" s="170">
        <v>21468.98</v>
      </c>
      <c r="E58" s="124">
        <v>1.0009</v>
      </c>
      <c r="F58" s="125">
        <v>1.19</v>
      </c>
      <c r="G58" s="136">
        <v>426.1846579596667</v>
      </c>
      <c r="H58" s="136">
        <v>2557.107947758</v>
      </c>
      <c r="I58" s="127">
        <v>167.3</v>
      </c>
      <c r="J58" s="173">
        <v>15.284566334476986</v>
      </c>
      <c r="K58" s="21"/>
      <c r="L58" s="143">
        <v>35087.37</v>
      </c>
      <c r="M58" s="135">
        <v>0.1</v>
      </c>
      <c r="N58" s="125">
        <v>1.19</v>
      </c>
      <c r="O58" s="136">
        <v>69.5899505</v>
      </c>
      <c r="P58" s="136">
        <v>417.539703</v>
      </c>
      <c r="Q58" s="127">
        <v>167.3</v>
      </c>
      <c r="R58" s="137">
        <v>2.4957543514644347</v>
      </c>
      <c r="T58" s="43" t="e">
        <f>#REF!</f>
        <v>#REF!</v>
      </c>
      <c r="U58" s="3">
        <f t="shared" si="4"/>
        <v>1.15</v>
      </c>
      <c r="V58" s="10" t="e">
        <f>(T58*U58)*$V$25</f>
        <v>#REF!</v>
      </c>
      <c r="W58" s="10" t="e">
        <f t="shared" si="1"/>
        <v>#REF!</v>
      </c>
      <c r="X58" s="39">
        <f t="shared" si="2"/>
        <v>167.3</v>
      </c>
      <c r="Y58" s="51" t="e">
        <f t="shared" si="3"/>
        <v>#REF!</v>
      </c>
      <c r="Z58" s="53" t="e">
        <f t="shared" si="5"/>
        <v>#REF!</v>
      </c>
      <c r="AA58" s="53">
        <f>R58-J58</f>
        <v>-12.788811983012552</v>
      </c>
    </row>
    <row r="59" spans="1:27" ht="12" customHeight="1">
      <c r="A59" s="30" t="s">
        <v>205</v>
      </c>
      <c r="B59" s="25" t="s">
        <v>144</v>
      </c>
      <c r="C59" s="67" t="s">
        <v>145</v>
      </c>
      <c r="D59" s="170">
        <v>20272.879999999997</v>
      </c>
      <c r="E59" s="124">
        <v>1.0009</v>
      </c>
      <c r="F59" s="125">
        <v>1.19</v>
      </c>
      <c r="G59" s="136">
        <v>402.4406575746666</v>
      </c>
      <c r="H59" s="136">
        <v>2414.6439454479996</v>
      </c>
      <c r="I59" s="127">
        <v>167.3</v>
      </c>
      <c r="J59" s="173">
        <v>14.43301820351464</v>
      </c>
      <c r="K59" s="21"/>
      <c r="L59" s="143">
        <v>33129.2</v>
      </c>
      <c r="M59" s="135">
        <v>0.1</v>
      </c>
      <c r="N59" s="125">
        <v>1.19</v>
      </c>
      <c r="O59" s="136">
        <v>65.70624666666667</v>
      </c>
      <c r="P59" s="136">
        <v>394.23748</v>
      </c>
      <c r="Q59" s="127">
        <v>167.3</v>
      </c>
      <c r="R59" s="137">
        <v>2.356470292887029</v>
      </c>
      <c r="T59" s="43" t="e">
        <f>#REF!</f>
        <v>#REF!</v>
      </c>
      <c r="U59" s="3">
        <f t="shared" si="4"/>
        <v>1.15</v>
      </c>
      <c r="V59" s="10" t="e">
        <f t="shared" si="0"/>
        <v>#REF!</v>
      </c>
      <c r="W59" s="10" t="e">
        <f t="shared" si="1"/>
        <v>#REF!</v>
      </c>
      <c r="X59" s="39">
        <f t="shared" si="2"/>
        <v>167.3</v>
      </c>
      <c r="Y59" s="51" t="e">
        <f t="shared" si="3"/>
        <v>#REF!</v>
      </c>
      <c r="Z59" s="53" t="e">
        <f t="shared" si="5"/>
        <v>#REF!</v>
      </c>
      <c r="AA59" s="53">
        <f t="shared" si="6"/>
        <v>-12.07654791062761</v>
      </c>
    </row>
    <row r="60" spans="1:27" ht="12" customHeight="1">
      <c r="A60" s="30" t="s">
        <v>210</v>
      </c>
      <c r="B60" s="25" t="s">
        <v>84</v>
      </c>
      <c r="C60" s="67" t="s">
        <v>146</v>
      </c>
      <c r="D60" s="118">
        <v>4894.02</v>
      </c>
      <c r="E60" s="12">
        <v>1.0009</v>
      </c>
      <c r="F60" s="8">
        <v>1.19</v>
      </c>
      <c r="G60" s="10">
        <v>97.152088257</v>
      </c>
      <c r="H60" s="10">
        <v>582.912529542</v>
      </c>
      <c r="I60" s="39">
        <v>167.3</v>
      </c>
      <c r="J60" s="48">
        <v>3.4842350839330543</v>
      </c>
      <c r="K60" s="21"/>
      <c r="L60" s="143">
        <v>6523.99</v>
      </c>
      <c r="M60" s="135">
        <v>0.1</v>
      </c>
      <c r="N60" s="125">
        <v>1.19</v>
      </c>
      <c r="O60" s="136">
        <v>12.939246833333332</v>
      </c>
      <c r="P60" s="136">
        <v>77.63548099999998</v>
      </c>
      <c r="Q60" s="127">
        <v>167.3</v>
      </c>
      <c r="R60" s="137">
        <v>0.4640494979079497</v>
      </c>
      <c r="T60" s="143" t="e">
        <f>#REF!</f>
        <v>#REF!</v>
      </c>
      <c r="U60" s="135">
        <f t="shared" si="4"/>
        <v>1.15</v>
      </c>
      <c r="V60" s="136" t="e">
        <f t="shared" si="0"/>
        <v>#REF!</v>
      </c>
      <c r="W60" s="136" t="e">
        <f t="shared" si="1"/>
        <v>#REF!</v>
      </c>
      <c r="X60" s="127">
        <f t="shared" si="2"/>
        <v>167.3</v>
      </c>
      <c r="Y60" s="137" t="e">
        <f t="shared" si="3"/>
        <v>#REF!</v>
      </c>
      <c r="Z60" s="53" t="e">
        <f t="shared" si="5"/>
        <v>#REF!</v>
      </c>
      <c r="AA60" s="53">
        <f t="shared" si="6"/>
        <v>-3.0201855860251046</v>
      </c>
    </row>
    <row r="61" spans="1:27" ht="12" customHeight="1">
      <c r="A61" s="246" t="s">
        <v>231</v>
      </c>
      <c r="B61" s="214" t="s">
        <v>82</v>
      </c>
      <c r="C61" s="37" t="s">
        <v>81</v>
      </c>
      <c r="D61" s="118">
        <v>13374.78</v>
      </c>
      <c r="E61" s="12">
        <v>1.0009</v>
      </c>
      <c r="F61" s="8">
        <v>1.19</v>
      </c>
      <c r="G61" s="10">
        <v>265.50520982300003</v>
      </c>
      <c r="H61" s="10">
        <v>1593.031258938</v>
      </c>
      <c r="I61" s="39">
        <v>167.3</v>
      </c>
      <c r="J61" s="48">
        <v>9.522003938661088</v>
      </c>
      <c r="K61" s="21"/>
      <c r="L61" s="143">
        <v>133032.18</v>
      </c>
      <c r="M61" s="135">
        <v>0.1</v>
      </c>
      <c r="N61" s="125">
        <v>1.19</v>
      </c>
      <c r="O61" s="136">
        <v>263.84715700000004</v>
      </c>
      <c r="P61" s="136">
        <v>1583.082942</v>
      </c>
      <c r="Q61" s="127">
        <v>167.3</v>
      </c>
      <c r="R61" s="137">
        <v>9.462539999999999</v>
      </c>
      <c r="T61" s="143" t="e">
        <f>#REF!</f>
        <v>#REF!</v>
      </c>
      <c r="U61" s="135">
        <f t="shared" si="4"/>
        <v>1.15</v>
      </c>
      <c r="V61" s="136" t="e">
        <f t="shared" si="0"/>
        <v>#REF!</v>
      </c>
      <c r="W61" s="136" t="e">
        <f t="shared" si="1"/>
        <v>#REF!</v>
      </c>
      <c r="X61" s="127">
        <f>$T$2</f>
        <v>167.3</v>
      </c>
      <c r="Y61" s="137" t="e">
        <f t="shared" si="3"/>
        <v>#REF!</v>
      </c>
      <c r="Z61" s="53" t="e">
        <f t="shared" si="5"/>
        <v>#REF!</v>
      </c>
      <c r="AA61" s="53">
        <f t="shared" si="6"/>
        <v>-0.059463938661089344</v>
      </c>
    </row>
    <row r="62" spans="1:27" ht="27.75" customHeight="1">
      <c r="A62" s="246"/>
      <c r="B62" s="214" t="s">
        <v>158</v>
      </c>
      <c r="C62" s="37" t="s">
        <v>159</v>
      </c>
      <c r="D62" s="170">
        <v>0</v>
      </c>
      <c r="E62" s="124">
        <v>1.0009</v>
      </c>
      <c r="F62" s="125">
        <v>1.19</v>
      </c>
      <c r="G62" s="126">
        <v>0</v>
      </c>
      <c r="H62" s="126">
        <v>0</v>
      </c>
      <c r="I62" s="127">
        <v>167.3</v>
      </c>
      <c r="J62" s="128">
        <v>0</v>
      </c>
      <c r="K62" s="21"/>
      <c r="L62" s="43">
        <v>442.3</v>
      </c>
      <c r="M62" s="3">
        <v>0.1</v>
      </c>
      <c r="N62" s="8">
        <v>1.19</v>
      </c>
      <c r="O62" s="10">
        <v>0.8772283333333335</v>
      </c>
      <c r="P62" s="10">
        <v>5.26337</v>
      </c>
      <c r="Q62" s="39">
        <v>167.3</v>
      </c>
      <c r="R62" s="51">
        <v>0.031460669456066945</v>
      </c>
      <c r="T62" s="143" t="e">
        <f>#REF!</f>
        <v>#REF!</v>
      </c>
      <c r="U62" s="135">
        <f t="shared" si="4"/>
        <v>1.15</v>
      </c>
      <c r="V62" s="126" t="e">
        <f t="shared" si="0"/>
        <v>#REF!</v>
      </c>
      <c r="W62" s="126" t="e">
        <f t="shared" si="1"/>
        <v>#REF!</v>
      </c>
      <c r="X62" s="127">
        <f>$T$2</f>
        <v>167.3</v>
      </c>
      <c r="Y62" s="172" t="e">
        <f t="shared" si="3"/>
        <v>#REF!</v>
      </c>
      <c r="Z62" s="53"/>
      <c r="AA62" s="53"/>
    </row>
    <row r="63" spans="1:27" ht="12" customHeight="1">
      <c r="A63" s="246" t="s">
        <v>232</v>
      </c>
      <c r="B63" s="214" t="s">
        <v>83</v>
      </c>
      <c r="C63" s="37" t="s">
        <v>113</v>
      </c>
      <c r="D63" s="118">
        <v>36244.12</v>
      </c>
      <c r="E63" s="12">
        <v>1.0009</v>
      </c>
      <c r="F63" s="8">
        <v>1.19</v>
      </c>
      <c r="G63" s="10">
        <v>719.4886708753334</v>
      </c>
      <c r="H63" s="10">
        <v>4316.932025251999</v>
      </c>
      <c r="I63" s="39">
        <v>167.3</v>
      </c>
      <c r="J63" s="48">
        <v>25.80353870443514</v>
      </c>
      <c r="K63" s="21"/>
      <c r="L63" s="143">
        <v>162371.69</v>
      </c>
      <c r="M63" s="135">
        <v>0.1</v>
      </c>
      <c r="N63" s="125">
        <v>1.19</v>
      </c>
      <c r="O63" s="136">
        <v>322.0371851666667</v>
      </c>
      <c r="P63" s="136">
        <v>1932.223111</v>
      </c>
      <c r="Q63" s="127">
        <v>167.3</v>
      </c>
      <c r="R63" s="137">
        <v>11.549450753138075</v>
      </c>
      <c r="T63" s="143" t="e">
        <f>#REF!</f>
        <v>#REF!</v>
      </c>
      <c r="U63" s="135">
        <f t="shared" si="4"/>
        <v>1.15</v>
      </c>
      <c r="V63" s="136" t="e">
        <f t="shared" si="0"/>
        <v>#REF!</v>
      </c>
      <c r="W63" s="136" t="e">
        <f t="shared" si="1"/>
        <v>#REF!</v>
      </c>
      <c r="X63" s="127">
        <f>$T$2</f>
        <v>167.3</v>
      </c>
      <c r="Y63" s="137" t="e">
        <f t="shared" si="3"/>
        <v>#REF!</v>
      </c>
      <c r="Z63" s="53" t="e">
        <f>J63-Y63</f>
        <v>#REF!</v>
      </c>
      <c r="AA63" s="53">
        <f>R63-J63</f>
        <v>-14.254087951297066</v>
      </c>
    </row>
    <row r="64" spans="1:27" ht="12" customHeight="1" thickBot="1">
      <c r="A64" s="247"/>
      <c r="B64" s="82" t="s">
        <v>160</v>
      </c>
      <c r="C64" s="69" t="s">
        <v>161</v>
      </c>
      <c r="D64" s="118">
        <v>0</v>
      </c>
      <c r="E64" s="12">
        <v>1.0009</v>
      </c>
      <c r="F64" s="8">
        <v>1.19</v>
      </c>
      <c r="G64" s="4">
        <v>0</v>
      </c>
      <c r="H64" s="4">
        <v>0</v>
      </c>
      <c r="I64" s="39">
        <v>167.3</v>
      </c>
      <c r="J64" s="41">
        <v>0</v>
      </c>
      <c r="K64" s="21"/>
      <c r="L64" s="43">
        <v>16530.98</v>
      </c>
      <c r="M64" s="3">
        <v>0.1</v>
      </c>
      <c r="N64" s="8">
        <v>1.19</v>
      </c>
      <c r="O64" s="10">
        <v>32.78644366666667</v>
      </c>
      <c r="P64" s="10">
        <v>196.718662</v>
      </c>
      <c r="Q64" s="39">
        <v>167.3</v>
      </c>
      <c r="R64" s="51">
        <v>1.1758437656903764</v>
      </c>
      <c r="T64" s="143" t="e">
        <f>#REF!</f>
        <v>#REF!</v>
      </c>
      <c r="U64" s="174">
        <f t="shared" si="4"/>
        <v>1.15</v>
      </c>
      <c r="V64" s="175" t="e">
        <f t="shared" si="0"/>
        <v>#REF!</v>
      </c>
      <c r="W64" s="175" t="e">
        <f t="shared" si="1"/>
        <v>#REF!</v>
      </c>
      <c r="X64" s="176">
        <f>$T$2</f>
        <v>167.3</v>
      </c>
      <c r="Y64" s="177" t="e">
        <f t="shared" si="3"/>
        <v>#REF!</v>
      </c>
      <c r="Z64" s="53"/>
      <c r="AA64" s="53"/>
    </row>
    <row r="65" spans="1:27" ht="14.25" customHeight="1">
      <c r="A65" s="242" t="s">
        <v>246</v>
      </c>
      <c r="B65" s="243"/>
      <c r="C65" s="243"/>
      <c r="D65" s="237"/>
      <c r="E65" s="237"/>
      <c r="F65" s="237"/>
      <c r="G65" s="237"/>
      <c r="H65" s="237"/>
      <c r="I65" s="237"/>
      <c r="J65" s="238"/>
      <c r="K65" s="20"/>
      <c r="L65" s="236" t="s">
        <v>246</v>
      </c>
      <c r="M65" s="237"/>
      <c r="N65" s="237"/>
      <c r="O65" s="237"/>
      <c r="P65" s="237"/>
      <c r="Q65" s="237"/>
      <c r="R65" s="238"/>
      <c r="T65" s="239" t="str">
        <f>L65</f>
        <v>Автобусы, автомобили специальные (группа 23)</v>
      </c>
      <c r="U65" s="240"/>
      <c r="V65" s="240"/>
      <c r="W65" s="240"/>
      <c r="X65" s="240"/>
      <c r="Y65" s="241"/>
      <c r="Z65" s="53"/>
      <c r="AA65" s="53"/>
    </row>
    <row r="66" spans="1:27" ht="12" customHeight="1" thickBot="1">
      <c r="A66" s="77" t="s">
        <v>208</v>
      </c>
      <c r="B66" s="65" t="s">
        <v>44</v>
      </c>
      <c r="C66" s="78" t="s">
        <v>43</v>
      </c>
      <c r="D66" s="178">
        <v>0</v>
      </c>
      <c r="E66" s="138">
        <v>1</v>
      </c>
      <c r="F66" s="139">
        <v>1.19</v>
      </c>
      <c r="G66" s="140">
        <v>0</v>
      </c>
      <c r="H66" s="140">
        <v>0</v>
      </c>
      <c r="I66" s="141">
        <v>167.3</v>
      </c>
      <c r="J66" s="142">
        <v>0</v>
      </c>
      <c r="K66" s="21"/>
      <c r="L66" s="44">
        <v>6287.55</v>
      </c>
      <c r="M66" s="3">
        <v>0.1</v>
      </c>
      <c r="N66" s="8">
        <v>1.19</v>
      </c>
      <c r="O66" s="10">
        <v>12.470307500000002</v>
      </c>
      <c r="P66" s="10">
        <v>74.82184500000001</v>
      </c>
      <c r="Q66" s="39">
        <v>167.3</v>
      </c>
      <c r="R66" s="51">
        <v>0.44723158995815904</v>
      </c>
      <c r="T66" s="143" t="e">
        <f>#REF!</f>
        <v>#REF!</v>
      </c>
      <c r="U66" s="144">
        <f t="shared" si="4"/>
        <v>1.15</v>
      </c>
      <c r="V66" s="150" t="e">
        <f>(T66*U66)*$V$25</f>
        <v>#REF!</v>
      </c>
      <c r="W66" s="150" t="e">
        <f>(T66*U66)+V66</f>
        <v>#REF!</v>
      </c>
      <c r="X66" s="147">
        <f>$T$2</f>
        <v>167.3</v>
      </c>
      <c r="Y66" s="171" t="e">
        <f>W66/X66</f>
        <v>#REF!</v>
      </c>
      <c r="Z66" s="53"/>
      <c r="AA66" s="53"/>
    </row>
    <row r="67" spans="1:27" ht="14.25" customHeight="1">
      <c r="A67" s="236" t="s">
        <v>247</v>
      </c>
      <c r="B67" s="237"/>
      <c r="C67" s="237"/>
      <c r="D67" s="237"/>
      <c r="E67" s="237"/>
      <c r="F67" s="237"/>
      <c r="G67" s="237"/>
      <c r="H67" s="237"/>
      <c r="I67" s="237"/>
      <c r="J67" s="238"/>
      <c r="K67" s="20"/>
      <c r="L67" s="236" t="s">
        <v>247</v>
      </c>
      <c r="M67" s="237"/>
      <c r="N67" s="237"/>
      <c r="O67" s="237"/>
      <c r="P67" s="237"/>
      <c r="Q67" s="237"/>
      <c r="R67" s="238"/>
      <c r="T67" s="239" t="str">
        <f>L67</f>
        <v>Легковые автомобили (группа 24)</v>
      </c>
      <c r="U67" s="240"/>
      <c r="V67" s="240"/>
      <c r="W67" s="240"/>
      <c r="X67" s="240"/>
      <c r="Y67" s="241"/>
      <c r="Z67" s="53"/>
      <c r="AA67" s="53"/>
    </row>
    <row r="68" spans="1:27" ht="12" customHeight="1">
      <c r="A68" s="74" t="s">
        <v>209</v>
      </c>
      <c r="B68" s="27" t="s">
        <v>171</v>
      </c>
      <c r="C68" s="75" t="s">
        <v>172</v>
      </c>
      <c r="D68" s="43">
        <v>5981.25</v>
      </c>
      <c r="E68" s="32">
        <v>1.0227</v>
      </c>
      <c r="F68" s="33">
        <v>1.19</v>
      </c>
      <c r="G68" s="42">
        <v>121.32098343749999</v>
      </c>
      <c r="H68" s="42">
        <v>727.9259006249999</v>
      </c>
      <c r="I68" s="38">
        <v>167.3</v>
      </c>
      <c r="J68" s="76">
        <v>4.351021521966526</v>
      </c>
      <c r="K68" s="21"/>
      <c r="L68" s="143">
        <v>6280.31</v>
      </c>
      <c r="M68" s="144">
        <v>0.1</v>
      </c>
      <c r="N68" s="145">
        <v>1.19</v>
      </c>
      <c r="O68" s="146">
        <v>12.455948166666667</v>
      </c>
      <c r="P68" s="146">
        <v>74.73568900000001</v>
      </c>
      <c r="Q68" s="147">
        <v>167.3</v>
      </c>
      <c r="R68" s="148">
        <v>0.4467166108786611</v>
      </c>
      <c r="T68" s="143" t="e">
        <f>#REF!</f>
        <v>#REF!</v>
      </c>
      <c r="U68" s="144">
        <f t="shared" si="4"/>
        <v>1.15</v>
      </c>
      <c r="V68" s="146" t="e">
        <f>(T68*U68)*$V$25</f>
        <v>#REF!</v>
      </c>
      <c r="W68" s="146" t="e">
        <f>(T68*U68)+V68</f>
        <v>#REF!</v>
      </c>
      <c r="X68" s="147">
        <f>$T$2</f>
        <v>167.3</v>
      </c>
      <c r="Y68" s="148" t="e">
        <f>W68/X68</f>
        <v>#REF!</v>
      </c>
      <c r="Z68" s="53" t="e">
        <f>J68-Y68</f>
        <v>#REF!</v>
      </c>
      <c r="AA68" s="53">
        <f>R68-J68</f>
        <v>-3.9043049110878654</v>
      </c>
    </row>
    <row r="69" spans="1:27" ht="12" customHeight="1">
      <c r="A69" s="66" t="s">
        <v>209</v>
      </c>
      <c r="B69" s="25" t="s">
        <v>106</v>
      </c>
      <c r="C69" s="73" t="s">
        <v>107</v>
      </c>
      <c r="D69" s="43">
        <v>19925.85</v>
      </c>
      <c r="E69" s="12">
        <v>1.0227</v>
      </c>
      <c r="F69" s="8">
        <v>1.19</v>
      </c>
      <c r="G69" s="10">
        <v>404.1669747675</v>
      </c>
      <c r="H69" s="10">
        <v>2425.001848605</v>
      </c>
      <c r="I69" s="39">
        <v>167.3</v>
      </c>
      <c r="J69" s="48">
        <v>14.494930356276148</v>
      </c>
      <c r="K69" s="21"/>
      <c r="L69" s="143">
        <v>23519.05</v>
      </c>
      <c r="M69" s="135">
        <v>0.1</v>
      </c>
      <c r="N69" s="125">
        <v>1.19</v>
      </c>
      <c r="O69" s="136">
        <v>46.64611583333334</v>
      </c>
      <c r="P69" s="136">
        <v>279.87669500000004</v>
      </c>
      <c r="Q69" s="127">
        <v>167.3</v>
      </c>
      <c r="R69" s="137">
        <v>1.6729031380753139</v>
      </c>
      <c r="T69" s="143" t="e">
        <f>#REF!</f>
        <v>#REF!</v>
      </c>
      <c r="U69" s="135">
        <f t="shared" si="4"/>
        <v>1.15</v>
      </c>
      <c r="V69" s="136" t="e">
        <f>(T69*U69)*$V$25</f>
        <v>#REF!</v>
      </c>
      <c r="W69" s="136" t="e">
        <f>(T69*U69)+V69</f>
        <v>#REF!</v>
      </c>
      <c r="X69" s="127">
        <f>$T$2</f>
        <v>167.3</v>
      </c>
      <c r="Y69" s="137" t="e">
        <f>W69/X69</f>
        <v>#REF!</v>
      </c>
      <c r="Z69" s="53" t="e">
        <f>J69-Y69</f>
        <v>#REF!</v>
      </c>
      <c r="AA69" s="53">
        <f>R69-J69</f>
        <v>-12.822027218200834</v>
      </c>
    </row>
    <row r="70" spans="1:27" ht="12" customHeight="1">
      <c r="A70" s="66" t="s">
        <v>209</v>
      </c>
      <c r="B70" s="25" t="s">
        <v>24</v>
      </c>
      <c r="C70" s="73" t="s">
        <v>29</v>
      </c>
      <c r="D70" s="143">
        <v>0</v>
      </c>
      <c r="E70" s="124">
        <v>1.0227</v>
      </c>
      <c r="F70" s="125">
        <v>1.19</v>
      </c>
      <c r="G70" s="126">
        <v>0</v>
      </c>
      <c r="H70" s="126">
        <v>0</v>
      </c>
      <c r="I70" s="127">
        <v>167.3</v>
      </c>
      <c r="J70" s="128">
        <v>0</v>
      </c>
      <c r="K70" s="21"/>
      <c r="L70" s="43">
        <v>1892.36</v>
      </c>
      <c r="M70" s="3">
        <v>0.1</v>
      </c>
      <c r="N70" s="8">
        <v>1.19</v>
      </c>
      <c r="O70" s="10">
        <v>3.7531806666666663</v>
      </c>
      <c r="P70" s="10">
        <v>22.519083999999996</v>
      </c>
      <c r="Q70" s="39">
        <v>167.3</v>
      </c>
      <c r="R70" s="51">
        <v>0.13460301255230123</v>
      </c>
      <c r="T70" s="143" t="e">
        <f>#REF!</f>
        <v>#REF!</v>
      </c>
      <c r="U70" s="135">
        <f t="shared" si="4"/>
        <v>1.15</v>
      </c>
      <c r="V70" s="126" t="e">
        <f>(T70*U70)*$V$25</f>
        <v>#REF!</v>
      </c>
      <c r="W70" s="126" t="e">
        <f>(T70*U70)+V70</f>
        <v>#REF!</v>
      </c>
      <c r="X70" s="127">
        <f>$T$2</f>
        <v>167.3</v>
      </c>
      <c r="Y70" s="172" t="e">
        <f>W70/X70</f>
        <v>#REF!</v>
      </c>
      <c r="Z70" s="53"/>
      <c r="AA70" s="53"/>
    </row>
    <row r="71" spans="1:27" ht="12" customHeight="1" thickBot="1">
      <c r="A71" s="196" t="s">
        <v>209</v>
      </c>
      <c r="B71" s="197" t="s">
        <v>60</v>
      </c>
      <c r="C71" s="198" t="s">
        <v>61</v>
      </c>
      <c r="D71" s="199">
        <v>0</v>
      </c>
      <c r="E71" s="200">
        <v>1.0227</v>
      </c>
      <c r="F71" s="201">
        <v>1.19</v>
      </c>
      <c r="G71" s="202">
        <v>0</v>
      </c>
      <c r="H71" s="202">
        <v>0</v>
      </c>
      <c r="I71" s="176">
        <v>167.3</v>
      </c>
      <c r="J71" s="203">
        <v>0</v>
      </c>
      <c r="K71" s="21"/>
      <c r="L71" s="204">
        <v>45662.25</v>
      </c>
      <c r="M71" s="9">
        <v>0.1</v>
      </c>
      <c r="N71" s="205">
        <v>1.19</v>
      </c>
      <c r="O71" s="206">
        <v>90.56346250000001</v>
      </c>
      <c r="P71" s="206">
        <v>543.3807750000001</v>
      </c>
      <c r="Q71" s="64">
        <v>167.3</v>
      </c>
      <c r="R71" s="207">
        <v>3.247942468619247</v>
      </c>
      <c r="T71" s="143" t="e">
        <f>#REF!</f>
        <v>#REF!</v>
      </c>
      <c r="U71" s="135">
        <f t="shared" si="4"/>
        <v>1.15</v>
      </c>
      <c r="V71" s="136" t="e">
        <f>(T71*U71)*$V$25</f>
        <v>#REF!</v>
      </c>
      <c r="W71" s="136" t="e">
        <f>(T71*U71)+V71</f>
        <v>#REF!</v>
      </c>
      <c r="X71" s="127">
        <f>$T$2</f>
        <v>167.3</v>
      </c>
      <c r="Y71" s="172" t="e">
        <f>W71/X71</f>
        <v>#REF!</v>
      </c>
      <c r="Z71" s="53"/>
      <c r="AA71" s="53"/>
    </row>
    <row r="72" spans="1:27" ht="24.75" customHeight="1">
      <c r="A72" s="236" t="s">
        <v>240</v>
      </c>
      <c r="B72" s="237"/>
      <c r="C72" s="237"/>
      <c r="D72" s="237"/>
      <c r="E72" s="237"/>
      <c r="F72" s="237"/>
      <c r="G72" s="237"/>
      <c r="H72" s="237"/>
      <c r="I72" s="237"/>
      <c r="J72" s="238"/>
      <c r="K72" s="208"/>
      <c r="L72" s="236" t="s">
        <v>240</v>
      </c>
      <c r="M72" s="237"/>
      <c r="N72" s="237"/>
      <c r="O72" s="237"/>
      <c r="P72" s="237"/>
      <c r="Q72" s="237"/>
      <c r="R72" s="238"/>
      <c r="T72" s="239" t="str">
        <f>L72</f>
        <v>Машины и оборудование подъемно-транспортные и погрузочно-разгрузочные (группа 6)</v>
      </c>
      <c r="U72" s="240"/>
      <c r="V72" s="240"/>
      <c r="W72" s="240"/>
      <c r="X72" s="240"/>
      <c r="Y72" s="241"/>
      <c r="Z72" s="53"/>
      <c r="AA72" s="53"/>
    </row>
    <row r="73" spans="1:27" ht="12" customHeight="1">
      <c r="A73" s="29" t="s">
        <v>215</v>
      </c>
      <c r="B73" s="27" t="s">
        <v>12</v>
      </c>
      <c r="C73" s="36" t="s">
        <v>10</v>
      </c>
      <c r="D73" s="180">
        <v>0</v>
      </c>
      <c r="E73" s="149">
        <v>1.027</v>
      </c>
      <c r="F73" s="145">
        <v>1.19</v>
      </c>
      <c r="G73" s="150">
        <v>0</v>
      </c>
      <c r="H73" s="150">
        <v>0</v>
      </c>
      <c r="I73" s="147">
        <v>167.3</v>
      </c>
      <c r="J73" s="151">
        <v>0</v>
      </c>
      <c r="K73" s="21"/>
      <c r="L73" s="43">
        <v>2784.89</v>
      </c>
      <c r="M73" s="14">
        <v>0.1</v>
      </c>
      <c r="N73" s="33">
        <v>1.19</v>
      </c>
      <c r="O73" s="42">
        <v>5.523365166666665</v>
      </c>
      <c r="P73" s="42">
        <v>33.140190999999994</v>
      </c>
      <c r="Q73" s="38">
        <v>167.3</v>
      </c>
      <c r="R73" s="50">
        <v>0.19808841004184097</v>
      </c>
      <c r="T73" s="143" t="e">
        <f>#REF!</f>
        <v>#REF!</v>
      </c>
      <c r="U73" s="144">
        <f t="shared" si="4"/>
        <v>1.15</v>
      </c>
      <c r="V73" s="150" t="e">
        <f aca="true" t="shared" si="7" ref="V73:V91">(T73*U73)*$V$25</f>
        <v>#REF!</v>
      </c>
      <c r="W73" s="150" t="e">
        <f aca="true" t="shared" si="8" ref="W73:W91">(T73*U73)+V73</f>
        <v>#REF!</v>
      </c>
      <c r="X73" s="147">
        <f>$T$2</f>
        <v>167.3</v>
      </c>
      <c r="Y73" s="171" t="e">
        <f aca="true" t="shared" si="9" ref="Y73:Y91">W73/X73</f>
        <v>#REF!</v>
      </c>
      <c r="Z73" s="53"/>
      <c r="AA73" s="53"/>
    </row>
    <row r="74" spans="1:27" ht="12" customHeight="1">
      <c r="A74" s="30" t="s">
        <v>215</v>
      </c>
      <c r="B74" s="25" t="s">
        <v>48</v>
      </c>
      <c r="C74" s="37" t="s">
        <v>56</v>
      </c>
      <c r="D74" s="180">
        <v>0</v>
      </c>
      <c r="E74" s="124">
        <v>1.027</v>
      </c>
      <c r="F74" s="125">
        <v>1.19</v>
      </c>
      <c r="G74" s="126">
        <v>0</v>
      </c>
      <c r="H74" s="126">
        <v>0</v>
      </c>
      <c r="I74" s="127">
        <v>167.3</v>
      </c>
      <c r="J74" s="128">
        <v>0</v>
      </c>
      <c r="K74" s="21"/>
      <c r="L74" s="43">
        <v>2942.4</v>
      </c>
      <c r="M74" s="3">
        <v>0.1</v>
      </c>
      <c r="N74" s="8">
        <v>1.19</v>
      </c>
      <c r="O74" s="10">
        <v>5.8357600000000005</v>
      </c>
      <c r="P74" s="10">
        <v>35.01456</v>
      </c>
      <c r="Q74" s="39">
        <v>167.3</v>
      </c>
      <c r="R74" s="51">
        <v>0.20929205020920502</v>
      </c>
      <c r="T74" s="143" t="e">
        <f>#REF!</f>
        <v>#REF!</v>
      </c>
      <c r="U74" s="135">
        <f t="shared" si="4"/>
        <v>1.15</v>
      </c>
      <c r="V74" s="126" t="e">
        <f t="shared" si="7"/>
        <v>#REF!</v>
      </c>
      <c r="W74" s="126" t="e">
        <f t="shared" si="8"/>
        <v>#REF!</v>
      </c>
      <c r="X74" s="127">
        <f>$T$2</f>
        <v>167.3</v>
      </c>
      <c r="Y74" s="172" t="e">
        <f t="shared" si="9"/>
        <v>#REF!</v>
      </c>
      <c r="Z74" s="53"/>
      <c r="AA74" s="53"/>
    </row>
    <row r="75" spans="1:27" ht="12" customHeight="1">
      <c r="A75" s="30" t="s">
        <v>217</v>
      </c>
      <c r="B75" s="25" t="s">
        <v>2</v>
      </c>
      <c r="C75" s="67" t="s">
        <v>110</v>
      </c>
      <c r="D75" s="180">
        <v>0</v>
      </c>
      <c r="E75" s="124">
        <v>1.027</v>
      </c>
      <c r="F75" s="125">
        <v>1.19</v>
      </c>
      <c r="G75" s="126">
        <v>0</v>
      </c>
      <c r="H75" s="126">
        <v>0</v>
      </c>
      <c r="I75" s="127">
        <v>167.3</v>
      </c>
      <c r="J75" s="128">
        <v>0</v>
      </c>
      <c r="K75" s="21"/>
      <c r="L75" s="43">
        <v>8399.92</v>
      </c>
      <c r="M75" s="3">
        <v>0.1</v>
      </c>
      <c r="N75" s="8">
        <v>1.19</v>
      </c>
      <c r="O75" s="10">
        <v>16.659841333333336</v>
      </c>
      <c r="P75" s="10">
        <v>99.95904800000001</v>
      </c>
      <c r="Q75" s="39">
        <v>167.3</v>
      </c>
      <c r="R75" s="51">
        <v>0.597483849372385</v>
      </c>
      <c r="T75" s="143" t="e">
        <f>#REF!</f>
        <v>#REF!</v>
      </c>
      <c r="U75" s="135">
        <f t="shared" si="4"/>
        <v>1.15</v>
      </c>
      <c r="V75" s="126" t="e">
        <f t="shared" si="7"/>
        <v>#REF!</v>
      </c>
      <c r="W75" s="126" t="e">
        <f t="shared" si="8"/>
        <v>#REF!</v>
      </c>
      <c r="X75" s="127">
        <f t="shared" si="2"/>
        <v>167.3</v>
      </c>
      <c r="Y75" s="172" t="e">
        <f t="shared" si="9"/>
        <v>#REF!</v>
      </c>
      <c r="Z75" s="53"/>
      <c r="AA75" s="53"/>
    </row>
    <row r="76" spans="1:27" ht="12" customHeight="1">
      <c r="A76" s="30" t="s">
        <v>217</v>
      </c>
      <c r="B76" s="25" t="s">
        <v>6</v>
      </c>
      <c r="C76" s="67" t="s">
        <v>4</v>
      </c>
      <c r="D76" s="180">
        <v>0</v>
      </c>
      <c r="E76" s="124">
        <v>1.027</v>
      </c>
      <c r="F76" s="125">
        <v>1.19</v>
      </c>
      <c r="G76" s="126">
        <v>0</v>
      </c>
      <c r="H76" s="126">
        <v>0</v>
      </c>
      <c r="I76" s="127">
        <v>167.3</v>
      </c>
      <c r="J76" s="128">
        <v>0</v>
      </c>
      <c r="K76" s="21"/>
      <c r="L76" s="43">
        <v>44307.6</v>
      </c>
      <c r="M76" s="3">
        <v>0.1</v>
      </c>
      <c r="N76" s="8">
        <v>1.19</v>
      </c>
      <c r="O76" s="10">
        <v>87.87674000000001</v>
      </c>
      <c r="P76" s="10">
        <v>527.26044</v>
      </c>
      <c r="Q76" s="39">
        <v>167.3</v>
      </c>
      <c r="R76" s="51">
        <v>3.151586610878661</v>
      </c>
      <c r="T76" s="143" t="e">
        <f>#REF!</f>
        <v>#REF!</v>
      </c>
      <c r="U76" s="135">
        <f t="shared" si="4"/>
        <v>1.15</v>
      </c>
      <c r="V76" s="126" t="e">
        <f t="shared" si="7"/>
        <v>#REF!</v>
      </c>
      <c r="W76" s="126" t="e">
        <f t="shared" si="8"/>
        <v>#REF!</v>
      </c>
      <c r="X76" s="127">
        <f t="shared" si="2"/>
        <v>167.3</v>
      </c>
      <c r="Y76" s="172" t="e">
        <f t="shared" si="9"/>
        <v>#REF!</v>
      </c>
      <c r="Z76" s="53"/>
      <c r="AA76" s="53"/>
    </row>
    <row r="77" spans="1:27" ht="12" customHeight="1">
      <c r="A77" s="30" t="s">
        <v>217</v>
      </c>
      <c r="B77" s="25" t="s">
        <v>2</v>
      </c>
      <c r="C77" s="67" t="s">
        <v>80</v>
      </c>
      <c r="D77" s="180">
        <v>0</v>
      </c>
      <c r="E77" s="124">
        <v>1.027</v>
      </c>
      <c r="F77" s="125">
        <v>1.19</v>
      </c>
      <c r="G77" s="126">
        <v>0</v>
      </c>
      <c r="H77" s="126">
        <v>0</v>
      </c>
      <c r="I77" s="127">
        <v>167.3</v>
      </c>
      <c r="J77" s="128">
        <v>0</v>
      </c>
      <c r="K77" s="21"/>
      <c r="L77" s="43">
        <v>11766.37</v>
      </c>
      <c r="M77" s="3">
        <v>0.1</v>
      </c>
      <c r="N77" s="8">
        <v>1.19</v>
      </c>
      <c r="O77" s="10">
        <v>23.336633833333337</v>
      </c>
      <c r="P77" s="10">
        <v>140.01980300000002</v>
      </c>
      <c r="Q77" s="39">
        <v>167.3</v>
      </c>
      <c r="R77" s="51">
        <v>0.8369384518828453</v>
      </c>
      <c r="T77" s="143" t="e">
        <f>#REF!</f>
        <v>#REF!</v>
      </c>
      <c r="U77" s="135">
        <f t="shared" si="4"/>
        <v>1.15</v>
      </c>
      <c r="V77" s="126" t="e">
        <f t="shared" si="7"/>
        <v>#REF!</v>
      </c>
      <c r="W77" s="126" t="e">
        <f t="shared" si="8"/>
        <v>#REF!</v>
      </c>
      <c r="X77" s="127">
        <f t="shared" si="2"/>
        <v>167.3</v>
      </c>
      <c r="Y77" s="172" t="e">
        <f t="shared" si="9"/>
        <v>#REF!</v>
      </c>
      <c r="Z77" s="53"/>
      <c r="AA77" s="53"/>
    </row>
    <row r="78" spans="1:27" ht="12" customHeight="1">
      <c r="A78" s="30" t="s">
        <v>217</v>
      </c>
      <c r="B78" s="25" t="s">
        <v>147</v>
      </c>
      <c r="C78" s="67" t="s">
        <v>237</v>
      </c>
      <c r="D78" s="110">
        <v>125930.23999999999</v>
      </c>
      <c r="E78" s="12">
        <v>1.027</v>
      </c>
      <c r="F78" s="8">
        <v>1.19</v>
      </c>
      <c r="G78" s="10">
        <v>2565.0520701866662</v>
      </c>
      <c r="H78" s="10">
        <v>15390.312421119996</v>
      </c>
      <c r="I78" s="39">
        <v>167.3</v>
      </c>
      <c r="J78" s="48">
        <v>91.9923037723849</v>
      </c>
      <c r="K78" s="21"/>
      <c r="L78" s="143">
        <v>134324.06</v>
      </c>
      <c r="M78" s="135">
        <v>0.1</v>
      </c>
      <c r="N78" s="125">
        <v>1.19</v>
      </c>
      <c r="O78" s="136">
        <v>266.4093856666667</v>
      </c>
      <c r="P78" s="136">
        <v>1598.456314</v>
      </c>
      <c r="Q78" s="127">
        <v>167.3</v>
      </c>
      <c r="R78" s="137">
        <v>9.554431046025105</v>
      </c>
      <c r="T78" s="143" t="e">
        <f>#REF!</f>
        <v>#REF!</v>
      </c>
      <c r="U78" s="135">
        <f t="shared" si="4"/>
        <v>1.15</v>
      </c>
      <c r="V78" s="136" t="e">
        <f t="shared" si="7"/>
        <v>#REF!</v>
      </c>
      <c r="W78" s="136" t="e">
        <f t="shared" si="8"/>
        <v>#REF!</v>
      </c>
      <c r="X78" s="127">
        <f t="shared" si="2"/>
        <v>167.3</v>
      </c>
      <c r="Y78" s="137" t="e">
        <f t="shared" si="9"/>
        <v>#REF!</v>
      </c>
      <c r="Z78" s="53" t="e">
        <f>J78-Y78</f>
        <v>#REF!</v>
      </c>
      <c r="AA78" s="53">
        <f>R78-J78</f>
        <v>-82.4378727263598</v>
      </c>
    </row>
    <row r="79" spans="1:27" ht="12" customHeight="1">
      <c r="A79" s="216" t="s">
        <v>223</v>
      </c>
      <c r="B79" s="214">
        <v>40816</v>
      </c>
      <c r="C79" s="81" t="s">
        <v>64</v>
      </c>
      <c r="D79" s="180">
        <v>0</v>
      </c>
      <c r="E79" s="152">
        <v>1.027</v>
      </c>
      <c r="F79" s="125">
        <v>1.19</v>
      </c>
      <c r="G79" s="126">
        <v>0</v>
      </c>
      <c r="H79" s="126">
        <v>0</v>
      </c>
      <c r="I79" s="127">
        <v>167.3</v>
      </c>
      <c r="J79" s="128">
        <v>0</v>
      </c>
      <c r="K79" s="21"/>
      <c r="L79" s="43">
        <v>256.8</v>
      </c>
      <c r="M79" s="3">
        <v>0.1</v>
      </c>
      <c r="N79" s="8">
        <v>1.19</v>
      </c>
      <c r="O79" s="10">
        <v>0.5093200000000001</v>
      </c>
      <c r="P79" s="10">
        <v>3.0559200000000004</v>
      </c>
      <c r="Q79" s="39">
        <v>167.3</v>
      </c>
      <c r="R79" s="51">
        <v>0.01826610878661088</v>
      </c>
      <c r="T79" s="143" t="e">
        <f>#REF!</f>
        <v>#REF!</v>
      </c>
      <c r="U79" s="135">
        <f t="shared" si="4"/>
        <v>1.15</v>
      </c>
      <c r="V79" s="126" t="e">
        <f>(T79*U79)*$V$25</f>
        <v>#REF!</v>
      </c>
      <c r="W79" s="126" t="e">
        <f>(T79*U79)+V79</f>
        <v>#REF!</v>
      </c>
      <c r="X79" s="127">
        <f t="shared" si="2"/>
        <v>167.3</v>
      </c>
      <c r="Y79" s="172" t="e">
        <f>W79/X79</f>
        <v>#REF!</v>
      </c>
      <c r="Z79" s="53"/>
      <c r="AA79" s="53"/>
    </row>
    <row r="80" spans="1:27" ht="13.5" customHeight="1">
      <c r="A80" s="244" t="s">
        <v>103</v>
      </c>
      <c r="B80" s="214" t="s">
        <v>104</v>
      </c>
      <c r="C80" s="37" t="s">
        <v>105</v>
      </c>
      <c r="D80" s="110">
        <v>53022.53</v>
      </c>
      <c r="E80" s="12">
        <v>1.027</v>
      </c>
      <c r="F80" s="8">
        <v>1.19</v>
      </c>
      <c r="G80" s="10">
        <v>1080.0070764816667</v>
      </c>
      <c r="H80" s="10">
        <v>6480.04245889</v>
      </c>
      <c r="I80" s="39">
        <v>167.3</v>
      </c>
      <c r="J80" s="48">
        <v>38.73306909079498</v>
      </c>
      <c r="K80" s="21"/>
      <c r="L80" s="143">
        <v>65258.39</v>
      </c>
      <c r="M80" s="135">
        <v>0.1</v>
      </c>
      <c r="N80" s="125">
        <v>1.19</v>
      </c>
      <c r="O80" s="136">
        <v>129.42914016666666</v>
      </c>
      <c r="P80" s="136">
        <v>776.574841</v>
      </c>
      <c r="Q80" s="127">
        <v>167.3</v>
      </c>
      <c r="R80" s="137">
        <v>4.641810167364016</v>
      </c>
      <c r="T80" s="143" t="e">
        <f>#REF!</f>
        <v>#REF!</v>
      </c>
      <c r="U80" s="135">
        <f t="shared" si="4"/>
        <v>1.15</v>
      </c>
      <c r="V80" s="136" t="e">
        <f t="shared" si="7"/>
        <v>#REF!</v>
      </c>
      <c r="W80" s="136" t="e">
        <f t="shared" si="8"/>
        <v>#REF!</v>
      </c>
      <c r="X80" s="127">
        <f t="shared" si="2"/>
        <v>167.3</v>
      </c>
      <c r="Y80" s="137" t="e">
        <f t="shared" si="9"/>
        <v>#REF!</v>
      </c>
      <c r="Z80" s="53" t="e">
        <f>J80-Y80</f>
        <v>#REF!</v>
      </c>
      <c r="AA80" s="53">
        <f>R80-J80</f>
        <v>-34.09125892343096</v>
      </c>
    </row>
    <row r="81" spans="1:27" ht="42" customHeight="1">
      <c r="A81" s="244"/>
      <c r="B81" s="214" t="s">
        <v>163</v>
      </c>
      <c r="C81" s="37" t="s">
        <v>162</v>
      </c>
      <c r="D81" s="110">
        <v>5943.08</v>
      </c>
      <c r="E81" s="12">
        <v>1.0009</v>
      </c>
      <c r="F81" s="8">
        <v>1.19</v>
      </c>
      <c r="G81" s="10">
        <v>117.97717064466666</v>
      </c>
      <c r="H81" s="10">
        <v>707.8630238679999</v>
      </c>
      <c r="I81" s="39">
        <v>167.3</v>
      </c>
      <c r="J81" s="48">
        <v>4.23109996334728</v>
      </c>
      <c r="K81" s="21"/>
      <c r="L81" s="143">
        <v>7314.5</v>
      </c>
      <c r="M81" s="135">
        <v>0.1</v>
      </c>
      <c r="N81" s="125">
        <v>1.19</v>
      </c>
      <c r="O81" s="136">
        <v>14.507091666666668</v>
      </c>
      <c r="P81" s="136">
        <v>87.04255</v>
      </c>
      <c r="Q81" s="127">
        <v>167.3</v>
      </c>
      <c r="R81" s="137">
        <v>0.5202782426778243</v>
      </c>
      <c r="T81" s="143" t="e">
        <f>#REF!</f>
        <v>#REF!</v>
      </c>
      <c r="U81" s="135">
        <f t="shared" si="4"/>
        <v>1.15</v>
      </c>
      <c r="V81" s="136" t="e">
        <f t="shared" si="7"/>
        <v>#REF!</v>
      </c>
      <c r="W81" s="136" t="e">
        <f t="shared" si="8"/>
        <v>#REF!</v>
      </c>
      <c r="X81" s="127">
        <f t="shared" si="2"/>
        <v>167.3</v>
      </c>
      <c r="Y81" s="137" t="e">
        <f t="shared" si="9"/>
        <v>#REF!</v>
      </c>
      <c r="Z81" s="53" t="e">
        <f>J81-Y81</f>
        <v>#REF!</v>
      </c>
      <c r="AA81" s="53">
        <f>R81-J81</f>
        <v>-3.7108217206694554</v>
      </c>
    </row>
    <row r="82" spans="1:27" ht="12" customHeight="1">
      <c r="A82" s="244" t="s">
        <v>227</v>
      </c>
      <c r="B82" s="25" t="s">
        <v>55</v>
      </c>
      <c r="C82" s="37" t="s">
        <v>47</v>
      </c>
      <c r="D82" s="110">
        <v>7427.25</v>
      </c>
      <c r="E82" s="12">
        <v>1.027</v>
      </c>
      <c r="F82" s="8">
        <v>1.19</v>
      </c>
      <c r="G82" s="10">
        <v>151.28441737499998</v>
      </c>
      <c r="H82" s="10">
        <v>907.7065042499999</v>
      </c>
      <c r="I82" s="39">
        <v>167.3</v>
      </c>
      <c r="J82" s="48">
        <v>5.425621663179915</v>
      </c>
      <c r="K82" s="21"/>
      <c r="L82" s="143">
        <v>38709.25</v>
      </c>
      <c r="M82" s="135">
        <v>0.1</v>
      </c>
      <c r="N82" s="125">
        <v>1.19</v>
      </c>
      <c r="O82" s="136">
        <v>76.77334583333334</v>
      </c>
      <c r="P82" s="136">
        <v>460.64007499999997</v>
      </c>
      <c r="Q82" s="127">
        <v>167.3</v>
      </c>
      <c r="R82" s="137">
        <v>2.753377615062761</v>
      </c>
      <c r="T82" s="143" t="e">
        <f>#REF!</f>
        <v>#REF!</v>
      </c>
      <c r="U82" s="135">
        <f t="shared" si="4"/>
        <v>1.15</v>
      </c>
      <c r="V82" s="136" t="e">
        <f t="shared" si="7"/>
        <v>#REF!</v>
      </c>
      <c r="W82" s="136" t="e">
        <f t="shared" si="8"/>
        <v>#REF!</v>
      </c>
      <c r="X82" s="127">
        <f t="shared" si="2"/>
        <v>167.3</v>
      </c>
      <c r="Y82" s="137" t="e">
        <f>W82/X82</f>
        <v>#REF!</v>
      </c>
      <c r="Z82" s="53" t="e">
        <f aca="true" t="shared" si="10" ref="Z82:Z91">J82-Y82</f>
        <v>#REF!</v>
      </c>
      <c r="AA82" s="53">
        <f>R82-J82</f>
        <v>-2.672244048117154</v>
      </c>
    </row>
    <row r="83" spans="1:27" ht="12" customHeight="1">
      <c r="A83" s="244"/>
      <c r="B83" s="25" t="s">
        <v>167</v>
      </c>
      <c r="C83" s="37" t="s">
        <v>64</v>
      </c>
      <c r="D83" s="110">
        <v>2407.88</v>
      </c>
      <c r="E83" s="12">
        <v>1.027</v>
      </c>
      <c r="F83" s="8">
        <v>1.19</v>
      </c>
      <c r="G83" s="10">
        <v>49.04570640666666</v>
      </c>
      <c r="H83" s="10">
        <v>294.27423844</v>
      </c>
      <c r="I83" s="39">
        <v>167.3</v>
      </c>
      <c r="J83" s="48">
        <v>1.7589613774058575</v>
      </c>
      <c r="K83" s="21"/>
      <c r="L83" s="143">
        <v>6799.15</v>
      </c>
      <c r="M83" s="135">
        <v>0.1</v>
      </c>
      <c r="N83" s="125">
        <v>1.19</v>
      </c>
      <c r="O83" s="136">
        <v>13.484980833333333</v>
      </c>
      <c r="P83" s="136">
        <v>80.909885</v>
      </c>
      <c r="Q83" s="127">
        <v>167.3</v>
      </c>
      <c r="R83" s="137">
        <v>0.4836215481171548</v>
      </c>
      <c r="T83" s="143" t="e">
        <f>#REF!</f>
        <v>#REF!</v>
      </c>
      <c r="U83" s="135">
        <f t="shared" si="4"/>
        <v>1.15</v>
      </c>
      <c r="V83" s="136" t="e">
        <f t="shared" si="7"/>
        <v>#REF!</v>
      </c>
      <c r="W83" s="136" t="e">
        <f t="shared" si="8"/>
        <v>#REF!</v>
      </c>
      <c r="X83" s="127">
        <f t="shared" si="2"/>
        <v>167.3</v>
      </c>
      <c r="Y83" s="137" t="e">
        <f>W83/X83</f>
        <v>#REF!</v>
      </c>
      <c r="Z83" s="53" t="e">
        <f>J83-Y83</f>
        <v>#REF!</v>
      </c>
      <c r="AA83" s="53">
        <f>R83-J83</f>
        <v>-1.2753398292887026</v>
      </c>
    </row>
    <row r="84" spans="1:27" ht="12" customHeight="1">
      <c r="A84" s="30" t="s">
        <v>229</v>
      </c>
      <c r="B84" s="25" t="s">
        <v>53</v>
      </c>
      <c r="C84" s="37" t="s">
        <v>54</v>
      </c>
      <c r="D84" s="180">
        <v>0</v>
      </c>
      <c r="E84" s="124">
        <v>1.027</v>
      </c>
      <c r="F84" s="125">
        <v>1.19</v>
      </c>
      <c r="G84" s="126">
        <v>0</v>
      </c>
      <c r="H84" s="126">
        <v>0</v>
      </c>
      <c r="I84" s="127">
        <v>167.3</v>
      </c>
      <c r="J84" s="128">
        <v>0</v>
      </c>
      <c r="K84" s="21"/>
      <c r="L84" s="43">
        <v>57062.7</v>
      </c>
      <c r="M84" s="3">
        <v>0.1</v>
      </c>
      <c r="N84" s="8">
        <v>1.19</v>
      </c>
      <c r="O84" s="10">
        <v>113.17435499999999</v>
      </c>
      <c r="P84" s="10">
        <v>679.04613</v>
      </c>
      <c r="Q84" s="39">
        <v>167.3</v>
      </c>
      <c r="R84" s="51">
        <v>4.058853138075313</v>
      </c>
      <c r="T84" s="143" t="e">
        <f>#REF!</f>
        <v>#REF!</v>
      </c>
      <c r="U84" s="135">
        <f t="shared" si="4"/>
        <v>1.15</v>
      </c>
      <c r="V84" s="126" t="e">
        <f t="shared" si="7"/>
        <v>#REF!</v>
      </c>
      <c r="W84" s="126" t="e">
        <f t="shared" si="8"/>
        <v>#REF!</v>
      </c>
      <c r="X84" s="127">
        <f t="shared" si="2"/>
        <v>167.3</v>
      </c>
      <c r="Y84" s="172" t="e">
        <f t="shared" si="9"/>
        <v>#REF!</v>
      </c>
      <c r="Z84" s="53"/>
      <c r="AA84" s="53"/>
    </row>
    <row r="85" spans="1:27" ht="12.75" customHeight="1">
      <c r="A85" s="244" t="s">
        <v>230</v>
      </c>
      <c r="B85" s="25" t="s">
        <v>99</v>
      </c>
      <c r="C85" s="37" t="s">
        <v>100</v>
      </c>
      <c r="D85" s="110">
        <v>142857.68</v>
      </c>
      <c r="E85" s="12">
        <v>1.027</v>
      </c>
      <c r="F85" s="8">
        <v>1.19</v>
      </c>
      <c r="G85" s="10">
        <v>2909.844274306666</v>
      </c>
      <c r="H85" s="10">
        <v>17459.065645839997</v>
      </c>
      <c r="I85" s="39">
        <v>167.3</v>
      </c>
      <c r="J85" s="48">
        <v>104.35783410543931</v>
      </c>
      <c r="K85" s="21"/>
      <c r="L85" s="143">
        <v>210998.13</v>
      </c>
      <c r="M85" s="135">
        <v>0.1</v>
      </c>
      <c r="N85" s="125">
        <v>1.19</v>
      </c>
      <c r="O85" s="136">
        <v>418.47962450000006</v>
      </c>
      <c r="P85" s="136">
        <v>2510.8777470000005</v>
      </c>
      <c r="Q85" s="127">
        <v>167.3</v>
      </c>
      <c r="R85" s="137">
        <v>15.008235188284521</v>
      </c>
      <c r="T85" s="143" t="e">
        <f>#REF!</f>
        <v>#REF!</v>
      </c>
      <c r="U85" s="135">
        <f t="shared" si="4"/>
        <v>1.15</v>
      </c>
      <c r="V85" s="136" t="e">
        <f t="shared" si="7"/>
        <v>#REF!</v>
      </c>
      <c r="W85" s="136" t="e">
        <f t="shared" si="8"/>
        <v>#REF!</v>
      </c>
      <c r="X85" s="127">
        <f t="shared" si="2"/>
        <v>167.3</v>
      </c>
      <c r="Y85" s="137" t="e">
        <f t="shared" si="9"/>
        <v>#REF!</v>
      </c>
      <c r="Z85" s="53" t="e">
        <f t="shared" si="10"/>
        <v>#REF!</v>
      </c>
      <c r="AA85" s="53">
        <f aca="true" t="shared" si="11" ref="AA85:AA91">R85-J85</f>
        <v>-89.3495989171548</v>
      </c>
    </row>
    <row r="86" spans="1:27" ht="24.75" customHeight="1">
      <c r="A86" s="244"/>
      <c r="B86" s="214" t="s">
        <v>165</v>
      </c>
      <c r="C86" s="37" t="s">
        <v>64</v>
      </c>
      <c r="D86" s="110">
        <v>12384.56</v>
      </c>
      <c r="E86" s="12">
        <v>1.027</v>
      </c>
      <c r="F86" s="8">
        <v>1.19</v>
      </c>
      <c r="G86" s="10">
        <v>252.25903854666663</v>
      </c>
      <c r="H86" s="10">
        <v>1513.5542312799998</v>
      </c>
      <c r="I86" s="39">
        <v>167.3</v>
      </c>
      <c r="J86" s="48">
        <v>9.046946989121338</v>
      </c>
      <c r="K86" s="21"/>
      <c r="L86" s="143">
        <v>23060.91</v>
      </c>
      <c r="M86" s="135">
        <v>0.1</v>
      </c>
      <c r="N86" s="125">
        <v>1.19</v>
      </c>
      <c r="O86" s="136">
        <v>45.7374715</v>
      </c>
      <c r="P86" s="136">
        <v>274.42482899999993</v>
      </c>
      <c r="Q86" s="127">
        <v>167.3</v>
      </c>
      <c r="R86" s="137">
        <v>1.640315774058577</v>
      </c>
      <c r="T86" s="143" t="e">
        <f>#REF!</f>
        <v>#REF!</v>
      </c>
      <c r="U86" s="135">
        <f t="shared" si="4"/>
        <v>1.15</v>
      </c>
      <c r="V86" s="136" t="e">
        <f t="shared" si="7"/>
        <v>#REF!</v>
      </c>
      <c r="W86" s="136" t="e">
        <f t="shared" si="8"/>
        <v>#REF!</v>
      </c>
      <c r="X86" s="127">
        <f t="shared" si="2"/>
        <v>167.3</v>
      </c>
      <c r="Y86" s="137" t="e">
        <f t="shared" si="9"/>
        <v>#REF!</v>
      </c>
      <c r="Z86" s="53" t="e">
        <f t="shared" si="10"/>
        <v>#REF!</v>
      </c>
      <c r="AA86" s="53">
        <f t="shared" si="11"/>
        <v>-7.406631215062761</v>
      </c>
    </row>
    <row r="87" spans="1:27" ht="24.75" customHeight="1">
      <c r="A87" s="244"/>
      <c r="B87" s="214" t="s">
        <v>166</v>
      </c>
      <c r="C87" s="37" t="s">
        <v>64</v>
      </c>
      <c r="D87" s="110">
        <v>3692.56</v>
      </c>
      <c r="E87" s="12">
        <v>1.027</v>
      </c>
      <c r="F87" s="8">
        <v>1.19</v>
      </c>
      <c r="G87" s="10">
        <v>75.21313921333332</v>
      </c>
      <c r="H87" s="10">
        <v>451.2788352799999</v>
      </c>
      <c r="I87" s="39">
        <v>167.3</v>
      </c>
      <c r="J87" s="48">
        <v>2.6974228050209197</v>
      </c>
      <c r="K87" s="21"/>
      <c r="L87" s="143">
        <v>6875.65</v>
      </c>
      <c r="M87" s="135">
        <v>0.1</v>
      </c>
      <c r="N87" s="125">
        <v>1.19</v>
      </c>
      <c r="O87" s="136">
        <v>13.636705833333336</v>
      </c>
      <c r="P87" s="136">
        <v>81.82023500000001</v>
      </c>
      <c r="Q87" s="127">
        <v>167.3</v>
      </c>
      <c r="R87" s="137">
        <v>0.4890629707112971</v>
      </c>
      <c r="T87" s="143" t="e">
        <f>#REF!</f>
        <v>#REF!</v>
      </c>
      <c r="U87" s="135">
        <f t="shared" si="4"/>
        <v>1.15</v>
      </c>
      <c r="V87" s="136" t="e">
        <f t="shared" si="7"/>
        <v>#REF!</v>
      </c>
      <c r="W87" s="136" t="e">
        <f t="shared" si="8"/>
        <v>#REF!</v>
      </c>
      <c r="X87" s="127">
        <f>$T$2</f>
        <v>167.3</v>
      </c>
      <c r="Y87" s="137" t="e">
        <f t="shared" si="9"/>
        <v>#REF!</v>
      </c>
      <c r="Z87" s="53" t="e">
        <f t="shared" si="10"/>
        <v>#REF!</v>
      </c>
      <c r="AA87" s="53">
        <f t="shared" si="11"/>
        <v>-2.2083598343096225</v>
      </c>
    </row>
    <row r="88" spans="1:27" ht="12" customHeight="1">
      <c r="A88" s="244" t="s">
        <v>155</v>
      </c>
      <c r="B88" s="25" t="s">
        <v>156</v>
      </c>
      <c r="C88" s="37" t="s">
        <v>157</v>
      </c>
      <c r="D88" s="110">
        <v>36628.48</v>
      </c>
      <c r="E88" s="12">
        <v>1.027</v>
      </c>
      <c r="F88" s="8">
        <v>1.19</v>
      </c>
      <c r="G88" s="10">
        <v>746.0794043733334</v>
      </c>
      <c r="H88" s="10">
        <v>4476.47642624</v>
      </c>
      <c r="I88" s="39">
        <v>167.3</v>
      </c>
      <c r="J88" s="48">
        <v>26.75718126861925</v>
      </c>
      <c r="K88" s="21"/>
      <c r="L88" s="143">
        <v>38105.04</v>
      </c>
      <c r="M88" s="135">
        <v>0.1</v>
      </c>
      <c r="N88" s="125">
        <v>1.19</v>
      </c>
      <c r="O88" s="136">
        <v>75.57499600000001</v>
      </c>
      <c r="P88" s="136">
        <v>453.44997600000005</v>
      </c>
      <c r="Q88" s="127">
        <v>167.3</v>
      </c>
      <c r="R88" s="137">
        <v>2.7104003347280337</v>
      </c>
      <c r="T88" s="143" t="e">
        <f>#REF!</f>
        <v>#REF!</v>
      </c>
      <c r="U88" s="135">
        <f t="shared" si="4"/>
        <v>1.15</v>
      </c>
      <c r="V88" s="136" t="e">
        <f t="shared" si="7"/>
        <v>#REF!</v>
      </c>
      <c r="W88" s="136" t="e">
        <f t="shared" si="8"/>
        <v>#REF!</v>
      </c>
      <c r="X88" s="127">
        <f>$T$2</f>
        <v>167.3</v>
      </c>
      <c r="Y88" s="137" t="e">
        <f t="shared" si="9"/>
        <v>#REF!</v>
      </c>
      <c r="Z88" s="53" t="e">
        <f t="shared" si="10"/>
        <v>#REF!</v>
      </c>
      <c r="AA88" s="53">
        <f t="shared" si="11"/>
        <v>-24.046780933891213</v>
      </c>
    </row>
    <row r="89" spans="1:27" ht="12.75" customHeight="1">
      <c r="A89" s="244"/>
      <c r="B89" s="25" t="s">
        <v>168</v>
      </c>
      <c r="C89" s="37" t="s">
        <v>64</v>
      </c>
      <c r="D89" s="110">
        <v>900.15</v>
      </c>
      <c r="E89" s="12">
        <v>1.027</v>
      </c>
      <c r="F89" s="8">
        <v>1.19</v>
      </c>
      <c r="G89" s="10">
        <v>18.335005324999997</v>
      </c>
      <c r="H89" s="10">
        <v>110.01003194999998</v>
      </c>
      <c r="I89" s="39">
        <v>167.3</v>
      </c>
      <c r="J89" s="48">
        <v>0.6575614581589957</v>
      </c>
      <c r="K89" s="21"/>
      <c r="L89" s="143">
        <v>1239.61</v>
      </c>
      <c r="M89" s="135">
        <v>0.1</v>
      </c>
      <c r="N89" s="125">
        <v>1.19</v>
      </c>
      <c r="O89" s="136">
        <v>2.4585598333333336</v>
      </c>
      <c r="P89" s="136">
        <v>14.751359</v>
      </c>
      <c r="Q89" s="127">
        <v>167.3</v>
      </c>
      <c r="R89" s="137">
        <v>0.08817309623430962</v>
      </c>
      <c r="T89" s="143" t="e">
        <f>#REF!</f>
        <v>#REF!</v>
      </c>
      <c r="U89" s="135">
        <f t="shared" si="4"/>
        <v>1.15</v>
      </c>
      <c r="V89" s="136" t="e">
        <f t="shared" si="7"/>
        <v>#REF!</v>
      </c>
      <c r="W89" s="136" t="e">
        <f t="shared" si="8"/>
        <v>#REF!</v>
      </c>
      <c r="X89" s="127">
        <f>$T$2</f>
        <v>167.3</v>
      </c>
      <c r="Y89" s="137" t="e">
        <f t="shared" si="9"/>
        <v>#REF!</v>
      </c>
      <c r="Z89" s="53" t="e">
        <f>J89-Y89</f>
        <v>#REF!</v>
      </c>
      <c r="AA89" s="53">
        <f t="shared" si="11"/>
        <v>-0.5693883619246861</v>
      </c>
    </row>
    <row r="90" spans="1:27" ht="12.75" customHeight="1">
      <c r="A90" s="244"/>
      <c r="B90" s="25" t="s">
        <v>169</v>
      </c>
      <c r="C90" s="37" t="s">
        <v>64</v>
      </c>
      <c r="D90" s="110">
        <v>2373.6</v>
      </c>
      <c r="E90" s="12">
        <v>1.027</v>
      </c>
      <c r="F90" s="8">
        <v>1.19</v>
      </c>
      <c r="G90" s="10">
        <v>48.347462799999995</v>
      </c>
      <c r="H90" s="10">
        <v>290.0847768</v>
      </c>
      <c r="I90" s="39">
        <v>167.3</v>
      </c>
      <c r="J90" s="48">
        <v>1.7339197656903764</v>
      </c>
      <c r="K90" s="21"/>
      <c r="L90" s="143">
        <v>3268.62</v>
      </c>
      <c r="M90" s="135">
        <v>0.1</v>
      </c>
      <c r="N90" s="125">
        <v>1.19</v>
      </c>
      <c r="O90" s="136">
        <v>6.482763</v>
      </c>
      <c r="P90" s="136">
        <v>38.896578</v>
      </c>
      <c r="Q90" s="127">
        <v>167.3</v>
      </c>
      <c r="R90" s="137">
        <v>0.2324959832635983</v>
      </c>
      <c r="T90" s="143" t="e">
        <f>#REF!</f>
        <v>#REF!</v>
      </c>
      <c r="U90" s="135">
        <f t="shared" si="4"/>
        <v>1.15</v>
      </c>
      <c r="V90" s="136" t="e">
        <f t="shared" si="7"/>
        <v>#REF!</v>
      </c>
      <c r="W90" s="136" t="e">
        <f t="shared" si="8"/>
        <v>#REF!</v>
      </c>
      <c r="X90" s="127">
        <f>$T$2</f>
        <v>167.3</v>
      </c>
      <c r="Y90" s="137" t="e">
        <f t="shared" si="9"/>
        <v>#REF!</v>
      </c>
      <c r="Z90" s="53" t="e">
        <f t="shared" si="10"/>
        <v>#REF!</v>
      </c>
      <c r="AA90" s="53">
        <f t="shared" si="11"/>
        <v>-1.5014237824267782</v>
      </c>
    </row>
    <row r="91" spans="1:27" ht="24.75" customHeight="1" thickBot="1">
      <c r="A91" s="245"/>
      <c r="B91" s="68" t="s">
        <v>170</v>
      </c>
      <c r="C91" s="69" t="s">
        <v>64</v>
      </c>
      <c r="D91" s="209">
        <v>3219.81</v>
      </c>
      <c r="E91" s="71">
        <v>1.027</v>
      </c>
      <c r="F91" s="31">
        <v>1.19</v>
      </c>
      <c r="G91" s="47">
        <v>65.583773255</v>
      </c>
      <c r="H91" s="47">
        <v>393.50263952999995</v>
      </c>
      <c r="I91" s="40">
        <v>167.3</v>
      </c>
      <c r="J91" s="72">
        <v>2.352077941004184</v>
      </c>
      <c r="K91" s="210"/>
      <c r="L91" s="178">
        <v>4091.06</v>
      </c>
      <c r="M91" s="182">
        <v>0.1</v>
      </c>
      <c r="N91" s="163">
        <v>1.19</v>
      </c>
      <c r="O91" s="179">
        <v>8.113935666666666</v>
      </c>
      <c r="P91" s="179">
        <v>48.68361399999999</v>
      </c>
      <c r="Q91" s="165">
        <v>167.3</v>
      </c>
      <c r="R91" s="211">
        <v>0.2909958995815899</v>
      </c>
      <c r="T91" s="143" t="e">
        <f>#REF!</f>
        <v>#REF!</v>
      </c>
      <c r="U91" s="135">
        <f t="shared" si="4"/>
        <v>1.15</v>
      </c>
      <c r="V91" s="136" t="e">
        <f t="shared" si="7"/>
        <v>#REF!</v>
      </c>
      <c r="W91" s="136" t="e">
        <f t="shared" si="8"/>
        <v>#REF!</v>
      </c>
      <c r="X91" s="127">
        <f>$T$2</f>
        <v>167.3</v>
      </c>
      <c r="Y91" s="137" t="e">
        <f t="shared" si="9"/>
        <v>#REF!</v>
      </c>
      <c r="Z91" s="53" t="e">
        <f t="shared" si="10"/>
        <v>#REF!</v>
      </c>
      <c r="AA91" s="53">
        <f t="shared" si="11"/>
        <v>-2.061082041422594</v>
      </c>
    </row>
    <row r="92" spans="1:27" ht="14.25" customHeight="1">
      <c r="A92" s="242" t="s">
        <v>241</v>
      </c>
      <c r="B92" s="243"/>
      <c r="C92" s="243"/>
      <c r="D92" s="243"/>
      <c r="E92" s="243"/>
      <c r="F92" s="243"/>
      <c r="G92" s="243"/>
      <c r="H92" s="243"/>
      <c r="I92" s="243"/>
      <c r="J92" s="291"/>
      <c r="K92" s="20"/>
      <c r="L92" s="242" t="s">
        <v>241</v>
      </c>
      <c r="M92" s="243"/>
      <c r="N92" s="243"/>
      <c r="O92" s="243"/>
      <c r="P92" s="243"/>
      <c r="Q92" s="243"/>
      <c r="R92" s="291"/>
      <c r="T92" s="239" t="str">
        <f>L92</f>
        <v>Машины и оборудование для земельных и карьерных работ (группа 7)</v>
      </c>
      <c r="U92" s="240"/>
      <c r="V92" s="240"/>
      <c r="W92" s="240"/>
      <c r="X92" s="240"/>
      <c r="Y92" s="241"/>
      <c r="Z92" s="53"/>
      <c r="AA92" s="53"/>
    </row>
    <row r="93" spans="1:27" ht="12" customHeight="1">
      <c r="A93" s="29" t="s">
        <v>220</v>
      </c>
      <c r="B93" s="27" t="s">
        <v>150</v>
      </c>
      <c r="C93" s="109" t="s">
        <v>151</v>
      </c>
      <c r="D93" s="110">
        <v>45659.39</v>
      </c>
      <c r="E93" s="32">
        <v>1.0006</v>
      </c>
      <c r="F93" s="33">
        <v>1.19</v>
      </c>
      <c r="G93" s="42">
        <v>906.1212484076667</v>
      </c>
      <c r="H93" s="42">
        <v>5436.727490446</v>
      </c>
      <c r="I93" s="38">
        <v>167.3</v>
      </c>
      <c r="J93" s="76">
        <v>32.49687681079498</v>
      </c>
      <c r="K93" s="21"/>
      <c r="L93" s="134">
        <v>51568.26</v>
      </c>
      <c r="M93" s="135">
        <v>0.1</v>
      </c>
      <c r="N93" s="125">
        <v>1.19</v>
      </c>
      <c r="O93" s="136">
        <v>102.27704900000003</v>
      </c>
      <c r="P93" s="136">
        <v>613.6622940000002</v>
      </c>
      <c r="Q93" s="127">
        <v>167.3</v>
      </c>
      <c r="R93" s="137">
        <v>3.668035230125524</v>
      </c>
      <c r="T93" s="143" t="e">
        <f>#REF!</f>
        <v>#REF!</v>
      </c>
      <c r="U93" s="144">
        <f t="shared" si="4"/>
        <v>1.15</v>
      </c>
      <c r="V93" s="146" t="e">
        <f aca="true" t="shared" si="12" ref="V93:V99">(T93*U93)*$V$25</f>
        <v>#REF!</v>
      </c>
      <c r="W93" s="146" t="e">
        <f aca="true" t="shared" si="13" ref="W93:W99">(T93*U93)+V93</f>
        <v>#REF!</v>
      </c>
      <c r="X93" s="147">
        <f t="shared" si="2"/>
        <v>167.3</v>
      </c>
      <c r="Y93" s="148" t="e">
        <f aca="true" t="shared" si="14" ref="Y93:Y99">W93/X93</f>
        <v>#REF!</v>
      </c>
      <c r="Z93" s="53" t="e">
        <f>J93-Y93</f>
        <v>#REF!</v>
      </c>
      <c r="AA93" s="53">
        <f>R93-J93</f>
        <v>-28.828841580669454</v>
      </c>
    </row>
    <row r="94" spans="1:27" ht="12" customHeight="1">
      <c r="A94" s="30" t="s">
        <v>220</v>
      </c>
      <c r="B94" s="25" t="s">
        <v>32</v>
      </c>
      <c r="C94" s="67" t="s">
        <v>33</v>
      </c>
      <c r="D94" s="180">
        <v>0</v>
      </c>
      <c r="E94" s="124">
        <v>1.0006</v>
      </c>
      <c r="F94" s="125">
        <v>1.19</v>
      </c>
      <c r="G94" s="126">
        <v>0</v>
      </c>
      <c r="H94" s="126">
        <v>0</v>
      </c>
      <c r="I94" s="127">
        <v>167.3</v>
      </c>
      <c r="J94" s="128">
        <v>0</v>
      </c>
      <c r="K94" s="21"/>
      <c r="L94" s="44">
        <v>102371.78</v>
      </c>
      <c r="M94" s="3">
        <v>0.1</v>
      </c>
      <c r="N94" s="8">
        <v>1.19</v>
      </c>
      <c r="O94" s="10">
        <v>203.03736366666666</v>
      </c>
      <c r="P94" s="10">
        <v>1218.224182</v>
      </c>
      <c r="Q94" s="39">
        <v>167.3</v>
      </c>
      <c r="R94" s="51">
        <v>7.2816747280334715</v>
      </c>
      <c r="T94" s="143" t="e">
        <f>#REF!</f>
        <v>#REF!</v>
      </c>
      <c r="U94" s="135">
        <f t="shared" si="4"/>
        <v>1.15</v>
      </c>
      <c r="V94" s="126" t="e">
        <f t="shared" si="12"/>
        <v>#REF!</v>
      </c>
      <c r="W94" s="126" t="e">
        <f t="shared" si="13"/>
        <v>#REF!</v>
      </c>
      <c r="X94" s="127">
        <f t="shared" si="2"/>
        <v>167.3</v>
      </c>
      <c r="Y94" s="172" t="e">
        <f t="shared" si="14"/>
        <v>#REF!</v>
      </c>
      <c r="Z94" s="53"/>
      <c r="AA94" s="53"/>
    </row>
    <row r="95" spans="1:27" ht="12" customHeight="1">
      <c r="A95" s="30" t="s">
        <v>220</v>
      </c>
      <c r="B95" s="25" t="s">
        <v>22</v>
      </c>
      <c r="C95" s="67" t="s">
        <v>13</v>
      </c>
      <c r="D95" s="180">
        <v>0</v>
      </c>
      <c r="E95" s="124">
        <v>1.0006</v>
      </c>
      <c r="F95" s="125">
        <v>1.19</v>
      </c>
      <c r="G95" s="126">
        <v>0</v>
      </c>
      <c r="H95" s="126">
        <v>0</v>
      </c>
      <c r="I95" s="127">
        <v>167.3</v>
      </c>
      <c r="J95" s="128">
        <v>0</v>
      </c>
      <c r="K95" s="21"/>
      <c r="L95" s="44">
        <v>11413.12</v>
      </c>
      <c r="M95" s="3">
        <v>0.1</v>
      </c>
      <c r="N95" s="8">
        <v>1.19</v>
      </c>
      <c r="O95" s="10">
        <v>22.636021333333336</v>
      </c>
      <c r="P95" s="10">
        <v>135.81612800000002</v>
      </c>
      <c r="Q95" s="39">
        <v>167.3</v>
      </c>
      <c r="R95" s="51">
        <v>0.8118118828451883</v>
      </c>
      <c r="T95" s="143" t="e">
        <f>#REF!</f>
        <v>#REF!</v>
      </c>
      <c r="U95" s="135">
        <f t="shared" si="4"/>
        <v>1.15</v>
      </c>
      <c r="V95" s="126" t="e">
        <f t="shared" si="12"/>
        <v>#REF!</v>
      </c>
      <c r="W95" s="126" t="e">
        <f t="shared" si="13"/>
        <v>#REF!</v>
      </c>
      <c r="X95" s="127">
        <f>$T$2</f>
        <v>167.3</v>
      </c>
      <c r="Y95" s="172" t="e">
        <f t="shared" si="14"/>
        <v>#REF!</v>
      </c>
      <c r="Z95" s="53"/>
      <c r="AA95" s="53"/>
    </row>
    <row r="96" spans="1:27" ht="12" customHeight="1">
      <c r="A96" s="30" t="s">
        <v>220</v>
      </c>
      <c r="B96" s="25" t="s">
        <v>58</v>
      </c>
      <c r="C96" s="67" t="s">
        <v>57</v>
      </c>
      <c r="D96" s="180">
        <v>0</v>
      </c>
      <c r="E96" s="124">
        <v>1.0006</v>
      </c>
      <c r="F96" s="125">
        <v>1.19</v>
      </c>
      <c r="G96" s="126">
        <v>0</v>
      </c>
      <c r="H96" s="126">
        <v>0</v>
      </c>
      <c r="I96" s="127">
        <v>167.3</v>
      </c>
      <c r="J96" s="128">
        <v>0</v>
      </c>
      <c r="K96" s="21"/>
      <c r="L96" s="44">
        <v>25251.93</v>
      </c>
      <c r="M96" s="3">
        <v>0.1</v>
      </c>
      <c r="N96" s="8">
        <v>1.19</v>
      </c>
      <c r="O96" s="10">
        <v>50.082994500000005</v>
      </c>
      <c r="P96" s="10">
        <v>300.497967</v>
      </c>
      <c r="Q96" s="39">
        <v>167.3</v>
      </c>
      <c r="R96" s="51">
        <v>1.7961623849372386</v>
      </c>
      <c r="T96" s="143" t="e">
        <f>#REF!</f>
        <v>#REF!</v>
      </c>
      <c r="U96" s="135">
        <f t="shared" si="4"/>
        <v>1.15</v>
      </c>
      <c r="V96" s="126" t="e">
        <f t="shared" si="12"/>
        <v>#REF!</v>
      </c>
      <c r="W96" s="126" t="e">
        <f t="shared" si="13"/>
        <v>#REF!</v>
      </c>
      <c r="X96" s="127">
        <f>$T$2</f>
        <v>167.3</v>
      </c>
      <c r="Y96" s="172" t="e">
        <f t="shared" si="14"/>
        <v>#REF!</v>
      </c>
      <c r="Z96" s="53"/>
      <c r="AA96" s="53"/>
    </row>
    <row r="97" spans="1:27" ht="12" customHeight="1">
      <c r="A97" s="30" t="s">
        <v>220</v>
      </c>
      <c r="B97" s="25" t="s">
        <v>62</v>
      </c>
      <c r="C97" s="67" t="s">
        <v>63</v>
      </c>
      <c r="D97" s="110">
        <v>108267.97</v>
      </c>
      <c r="E97" s="12">
        <v>1.0006</v>
      </c>
      <c r="F97" s="8">
        <v>1.19</v>
      </c>
      <c r="G97" s="10">
        <v>2148.603127176333</v>
      </c>
      <c r="H97" s="10">
        <v>12891.618763057999</v>
      </c>
      <c r="I97" s="39">
        <v>167.3</v>
      </c>
      <c r="J97" s="48">
        <v>77.05689637213388</v>
      </c>
      <c r="K97" s="21"/>
      <c r="L97" s="134">
        <v>183408.14</v>
      </c>
      <c r="M97" s="135">
        <v>0.1</v>
      </c>
      <c r="N97" s="125">
        <v>1.19</v>
      </c>
      <c r="O97" s="136">
        <v>363.7594776666667</v>
      </c>
      <c r="P97" s="136">
        <v>2182.556866</v>
      </c>
      <c r="Q97" s="127">
        <v>167.3</v>
      </c>
      <c r="R97" s="137">
        <v>13.045767280334726</v>
      </c>
      <c r="T97" s="143" t="e">
        <f>#REF!</f>
        <v>#REF!</v>
      </c>
      <c r="U97" s="135">
        <f t="shared" si="4"/>
        <v>1.15</v>
      </c>
      <c r="V97" s="136" t="e">
        <f t="shared" si="12"/>
        <v>#REF!</v>
      </c>
      <c r="W97" s="136" t="e">
        <f t="shared" si="13"/>
        <v>#REF!</v>
      </c>
      <c r="X97" s="127">
        <f>$T$2</f>
        <v>167.3</v>
      </c>
      <c r="Y97" s="137" t="e">
        <f t="shared" si="14"/>
        <v>#REF!</v>
      </c>
      <c r="Z97" s="53" t="e">
        <f>J97-Y97</f>
        <v>#REF!</v>
      </c>
      <c r="AA97" s="53">
        <f>R97-J97</f>
        <v>-64.01112909179915</v>
      </c>
    </row>
    <row r="98" spans="1:27" ht="24.75" customHeight="1">
      <c r="A98" s="30" t="s">
        <v>238</v>
      </c>
      <c r="B98" s="25" t="s">
        <v>11</v>
      </c>
      <c r="C98" s="37" t="s">
        <v>14</v>
      </c>
      <c r="D98" s="180">
        <v>0</v>
      </c>
      <c r="E98" s="124">
        <v>1.0006</v>
      </c>
      <c r="F98" s="125">
        <v>1.19</v>
      </c>
      <c r="G98" s="126">
        <v>0</v>
      </c>
      <c r="H98" s="126">
        <v>0</v>
      </c>
      <c r="I98" s="127">
        <v>167.3</v>
      </c>
      <c r="J98" s="128">
        <v>0</v>
      </c>
      <c r="K98" s="21"/>
      <c r="L98" s="44">
        <v>5900.08</v>
      </c>
      <c r="M98" s="3">
        <v>0.1</v>
      </c>
      <c r="N98" s="8">
        <v>1.19</v>
      </c>
      <c r="O98" s="10">
        <v>11.701825333333334</v>
      </c>
      <c r="P98" s="10">
        <v>70.210952</v>
      </c>
      <c r="Q98" s="39">
        <v>167.3</v>
      </c>
      <c r="R98" s="51">
        <v>0.41967096234309625</v>
      </c>
      <c r="T98" s="143" t="e">
        <f>#REF!</f>
        <v>#REF!</v>
      </c>
      <c r="U98" s="135">
        <f t="shared" si="4"/>
        <v>1.15</v>
      </c>
      <c r="V98" s="126" t="e">
        <f t="shared" si="12"/>
        <v>#REF!</v>
      </c>
      <c r="W98" s="126" t="e">
        <f t="shared" si="13"/>
        <v>#REF!</v>
      </c>
      <c r="X98" s="127">
        <f>$T$2</f>
        <v>167.3</v>
      </c>
      <c r="Y98" s="172" t="e">
        <f t="shared" si="14"/>
        <v>#REF!</v>
      </c>
      <c r="Z98" s="53"/>
      <c r="AA98" s="53"/>
    </row>
    <row r="99" spans="1:27" ht="24.75" customHeight="1" thickBot="1">
      <c r="A99" s="108" t="s">
        <v>238</v>
      </c>
      <c r="B99" s="68" t="s">
        <v>89</v>
      </c>
      <c r="C99" s="69" t="s">
        <v>19</v>
      </c>
      <c r="D99" s="180">
        <v>0</v>
      </c>
      <c r="E99" s="124">
        <v>1.0006</v>
      </c>
      <c r="F99" s="125">
        <v>1.19</v>
      </c>
      <c r="G99" s="126">
        <v>0</v>
      </c>
      <c r="H99" s="126">
        <v>0</v>
      </c>
      <c r="I99" s="127">
        <v>167.3</v>
      </c>
      <c r="J99" s="128">
        <v>0</v>
      </c>
      <c r="K99" s="21"/>
      <c r="L99" s="44">
        <v>6212.34</v>
      </c>
      <c r="M99" s="3">
        <v>0.1</v>
      </c>
      <c r="N99" s="8">
        <v>1.19</v>
      </c>
      <c r="O99" s="10">
        <v>12.321141</v>
      </c>
      <c r="P99" s="10">
        <v>73.926846</v>
      </c>
      <c r="Q99" s="39">
        <v>167.3</v>
      </c>
      <c r="R99" s="51">
        <v>0.4418819246861924</v>
      </c>
      <c r="T99" s="143" t="e">
        <f>#REF!</f>
        <v>#REF!</v>
      </c>
      <c r="U99" s="135">
        <f t="shared" si="4"/>
        <v>1.15</v>
      </c>
      <c r="V99" s="126" t="e">
        <f t="shared" si="12"/>
        <v>#REF!</v>
      </c>
      <c r="W99" s="126" t="e">
        <f t="shared" si="13"/>
        <v>#REF!</v>
      </c>
      <c r="X99" s="127">
        <f>$T$2</f>
        <v>167.3</v>
      </c>
      <c r="Y99" s="172" t="e">
        <f t="shared" si="14"/>
        <v>#REF!</v>
      </c>
      <c r="Z99" s="53"/>
      <c r="AA99" s="53"/>
    </row>
    <row r="100" spans="1:27" ht="29.25" customHeight="1">
      <c r="A100" s="242" t="s">
        <v>242</v>
      </c>
      <c r="B100" s="243"/>
      <c r="C100" s="243"/>
      <c r="D100" s="237"/>
      <c r="E100" s="237"/>
      <c r="F100" s="237"/>
      <c r="G100" s="237"/>
      <c r="H100" s="237"/>
      <c r="I100" s="237"/>
      <c r="J100" s="238"/>
      <c r="K100" s="20"/>
      <c r="L100" s="236" t="s">
        <v>242</v>
      </c>
      <c r="M100" s="237"/>
      <c r="N100" s="237"/>
      <c r="O100" s="237"/>
      <c r="P100" s="237"/>
      <c r="Q100" s="237"/>
      <c r="R100" s="238"/>
      <c r="T100" s="239" t="str">
        <f>L100</f>
        <v>Машины и оборудование для дорожно-строительных работ; машины, оборудование и устройства железно-дорожного транспорта (группа 9)</v>
      </c>
      <c r="U100" s="240"/>
      <c r="V100" s="240"/>
      <c r="W100" s="240"/>
      <c r="X100" s="240"/>
      <c r="Y100" s="241"/>
      <c r="Z100" s="53"/>
      <c r="AA100" s="53"/>
    </row>
    <row r="101" spans="1:27" ht="12" customHeight="1">
      <c r="A101" s="30" t="e">
        <f>#REF!</f>
        <v>#REF!</v>
      </c>
      <c r="B101" s="25" t="e">
        <f>#REF!</f>
        <v>#REF!</v>
      </c>
      <c r="C101" s="37" t="e">
        <f>#REF!</f>
        <v>#REF!</v>
      </c>
      <c r="D101" s="181" t="e">
        <f>#REF!</f>
        <v>#REF!</v>
      </c>
      <c r="E101" s="124">
        <f>$T$10</f>
        <v>1.0007</v>
      </c>
      <c r="F101" s="125">
        <f>$T$3</f>
        <v>1.19</v>
      </c>
      <c r="G101" s="126" t="e">
        <f>((D101*E101*F101)/12)*$G$25</f>
        <v>#REF!</v>
      </c>
      <c r="H101" s="126" t="e">
        <f>(D101*E101*F101)/12+G101</f>
        <v>#REF!</v>
      </c>
      <c r="I101" s="127">
        <f>$T$2</f>
        <v>167.3</v>
      </c>
      <c r="J101" s="128" t="e">
        <f>H101/I101</f>
        <v>#REF!</v>
      </c>
      <c r="K101" s="21"/>
      <c r="L101" s="44" t="e">
        <f>#REF!</f>
        <v>#REF!</v>
      </c>
      <c r="M101" s="3">
        <f>$M$24</f>
        <v>0.1</v>
      </c>
      <c r="N101" s="8">
        <f>$T$3</f>
        <v>1.19</v>
      </c>
      <c r="O101" s="10" t="e">
        <f>((L101*M101*N101)/12)*$O$25</f>
        <v>#REF!</v>
      </c>
      <c r="P101" s="10" t="e">
        <f>(L101*M101*N101)/12+O101</f>
        <v>#REF!</v>
      </c>
      <c r="Q101" s="39">
        <f>$T$2</f>
        <v>167.3</v>
      </c>
      <c r="R101" s="51" t="e">
        <f>P101/Q101</f>
        <v>#REF!</v>
      </c>
      <c r="T101" s="143" t="e">
        <f>#REF!</f>
        <v>#REF!</v>
      </c>
      <c r="U101" s="144">
        <f t="shared" si="4"/>
        <v>1.15</v>
      </c>
      <c r="V101" s="150" t="e">
        <f>(T101*U101)*$V$25</f>
        <v>#REF!</v>
      </c>
      <c r="W101" s="150" t="e">
        <f>(T101*U101)+V101</f>
        <v>#REF!</v>
      </c>
      <c r="X101" s="147">
        <f>$T$2</f>
        <v>167.3</v>
      </c>
      <c r="Y101" s="171" t="e">
        <f>W101/X101</f>
        <v>#REF!</v>
      </c>
      <c r="Z101" s="53"/>
      <c r="AA101" s="53"/>
    </row>
    <row r="102" spans="1:27" ht="12" customHeight="1" thickBot="1">
      <c r="A102" s="187" t="e">
        <f>#REF!</f>
        <v>#REF!</v>
      </c>
      <c r="B102" s="186" t="e">
        <f>#REF!</f>
        <v>#REF!</v>
      </c>
      <c r="C102" s="81" t="e">
        <f>#REF!</f>
        <v>#REF!</v>
      </c>
      <c r="D102" s="181" t="e">
        <f>#REF!</f>
        <v>#REF!</v>
      </c>
      <c r="E102" s="124">
        <f>$T$10</f>
        <v>1.0007</v>
      </c>
      <c r="F102" s="130">
        <f>$T$3</f>
        <v>1.19</v>
      </c>
      <c r="G102" s="131" t="e">
        <f>((D102*E102*F102)/12)*$G$25</f>
        <v>#REF!</v>
      </c>
      <c r="H102" s="131" t="e">
        <f>(D102*E102*F102)/12+G102</f>
        <v>#REF!</v>
      </c>
      <c r="I102" s="132">
        <f>$T$2</f>
        <v>167.3</v>
      </c>
      <c r="J102" s="154" t="e">
        <f>H102/I102</f>
        <v>#REF!</v>
      </c>
      <c r="K102" s="21"/>
      <c r="L102" s="44" t="e">
        <f>#REF!</f>
        <v>#REF!</v>
      </c>
      <c r="M102" s="3">
        <f>$M$24</f>
        <v>0.1</v>
      </c>
      <c r="N102" s="8">
        <f>$T$3</f>
        <v>1.19</v>
      </c>
      <c r="O102" s="10" t="e">
        <f>((L102*M102*N102)/12)*$O$25</f>
        <v>#REF!</v>
      </c>
      <c r="P102" s="10" t="e">
        <f>(L102*M102*N102)/12+O102</f>
        <v>#REF!</v>
      </c>
      <c r="Q102" s="39">
        <f>$T$2</f>
        <v>167.3</v>
      </c>
      <c r="R102" s="51" t="e">
        <f>P102/Q102</f>
        <v>#REF!</v>
      </c>
      <c r="T102" s="143" t="e">
        <f>#REF!</f>
        <v>#REF!</v>
      </c>
      <c r="U102" s="135">
        <f t="shared" si="4"/>
        <v>1.15</v>
      </c>
      <c r="V102" s="136" t="e">
        <f>(T102*U102)*$V$25</f>
        <v>#REF!</v>
      </c>
      <c r="W102" s="136" t="e">
        <f>(T102*U102)+V102</f>
        <v>#REF!</v>
      </c>
      <c r="X102" s="127">
        <f>$T$2</f>
        <v>167.3</v>
      </c>
      <c r="Y102" s="137" t="e">
        <f>W102/X102</f>
        <v>#REF!</v>
      </c>
      <c r="Z102" s="53" t="e">
        <f>J102-Y102</f>
        <v>#REF!</v>
      </c>
      <c r="AA102" s="53" t="e">
        <f>J102-R102</f>
        <v>#REF!</v>
      </c>
    </row>
    <row r="103" spans="1:27" ht="14.25" customHeight="1">
      <c r="A103" s="236" t="str">
        <f>U11</f>
        <v>Машины и оборудование коммунального хозяйства (группа 20)</v>
      </c>
      <c r="B103" s="237"/>
      <c r="C103" s="237"/>
      <c r="D103" s="237"/>
      <c r="E103" s="237"/>
      <c r="F103" s="237"/>
      <c r="G103" s="237"/>
      <c r="H103" s="237"/>
      <c r="I103" s="237"/>
      <c r="J103" s="238"/>
      <c r="K103" s="20"/>
      <c r="L103" s="236" t="str">
        <f>A103</f>
        <v>Машины и оборудование коммунального хозяйства (группа 20)</v>
      </c>
      <c r="M103" s="237"/>
      <c r="N103" s="237"/>
      <c r="O103" s="237"/>
      <c r="P103" s="237"/>
      <c r="Q103" s="237"/>
      <c r="R103" s="238"/>
      <c r="T103" s="239" t="str">
        <f>L103</f>
        <v>Машины и оборудование коммунального хозяйства (группа 20)</v>
      </c>
      <c r="U103" s="240"/>
      <c r="V103" s="240"/>
      <c r="W103" s="240"/>
      <c r="X103" s="240"/>
      <c r="Y103" s="241"/>
      <c r="Z103" s="53"/>
      <c r="AA103" s="53"/>
    </row>
    <row r="104" spans="1:27" ht="12" customHeight="1" thickBot="1">
      <c r="A104" s="30" t="e">
        <f>#REF!</f>
        <v>#REF!</v>
      </c>
      <c r="B104" s="25" t="e">
        <f>#REF!</f>
        <v>#REF!</v>
      </c>
      <c r="C104" s="37" t="e">
        <f>#REF!</f>
        <v>#REF!</v>
      </c>
      <c r="D104" s="153" t="e">
        <f>#REF!</f>
        <v>#REF!</v>
      </c>
      <c r="E104" s="124">
        <f>$T$11</f>
        <v>1.0023</v>
      </c>
      <c r="F104" s="125">
        <f>$T$3</f>
        <v>1.19</v>
      </c>
      <c r="G104" s="126" t="e">
        <f>((D104*E104*F104)/12)*$G$25</f>
        <v>#REF!</v>
      </c>
      <c r="H104" s="126" t="e">
        <f>(D104*E104*F104)/12+G104</f>
        <v>#REF!</v>
      </c>
      <c r="I104" s="127">
        <f>$T$2</f>
        <v>167.3</v>
      </c>
      <c r="J104" s="128" t="e">
        <f>H104/I104</f>
        <v>#REF!</v>
      </c>
      <c r="K104" s="21"/>
      <c r="L104" s="44" t="e">
        <f>#REF!</f>
        <v>#REF!</v>
      </c>
      <c r="M104" s="3">
        <f>$M$24</f>
        <v>0.1</v>
      </c>
      <c r="N104" s="8">
        <f>$T$3</f>
        <v>1.19</v>
      </c>
      <c r="O104" s="10" t="e">
        <f>((L104*M104*N104)/12)*$O$25</f>
        <v>#REF!</v>
      </c>
      <c r="P104" s="10" t="e">
        <f>(L104*M104*N104)/12+O104</f>
        <v>#REF!</v>
      </c>
      <c r="Q104" s="39">
        <f>$T$2</f>
        <v>167.3</v>
      </c>
      <c r="R104" s="51" t="e">
        <f>P104/Q104</f>
        <v>#REF!</v>
      </c>
      <c r="T104" s="143" t="e">
        <f>#REF!</f>
        <v>#REF!</v>
      </c>
      <c r="U104" s="144">
        <f t="shared" si="4"/>
        <v>1.15</v>
      </c>
      <c r="V104" s="150" t="e">
        <f>(T104*U104)*$V$25</f>
        <v>#REF!</v>
      </c>
      <c r="W104" s="150" t="e">
        <f>(T104*U104)+V104</f>
        <v>#REF!</v>
      </c>
      <c r="X104" s="147">
        <f>$T$2</f>
        <v>167.3</v>
      </c>
      <c r="Y104" s="171" t="e">
        <f>W104/X104</f>
        <v>#REF!</v>
      </c>
      <c r="Z104" s="53" t="e">
        <f>J104-Y104</f>
        <v>#REF!</v>
      </c>
      <c r="AA104" s="53" t="e">
        <f>J104-R104</f>
        <v>#REF!</v>
      </c>
    </row>
    <row r="105" spans="1:27" ht="14.25" customHeight="1">
      <c r="A105" s="236" t="str">
        <f>U12</f>
        <v>Прочие виды машин и оборудования, не перечисленные выше 1-20 (группа 21)</v>
      </c>
      <c r="B105" s="237"/>
      <c r="C105" s="237"/>
      <c r="D105" s="237"/>
      <c r="E105" s="237"/>
      <c r="F105" s="237"/>
      <c r="G105" s="237"/>
      <c r="H105" s="237"/>
      <c r="I105" s="237"/>
      <c r="J105" s="238"/>
      <c r="K105" s="20"/>
      <c r="L105" s="236" t="str">
        <f>A105</f>
        <v>Прочие виды машин и оборудования, не перечисленные выше 1-20 (группа 21)</v>
      </c>
      <c r="M105" s="237"/>
      <c r="N105" s="237"/>
      <c r="O105" s="237"/>
      <c r="P105" s="237"/>
      <c r="Q105" s="237"/>
      <c r="R105" s="238"/>
      <c r="T105" s="239" t="str">
        <f>L105</f>
        <v>Прочие виды машин и оборудования, не перечисленные выше 1-20 (группа 21)</v>
      </c>
      <c r="U105" s="240"/>
      <c r="V105" s="240"/>
      <c r="W105" s="240"/>
      <c r="X105" s="240"/>
      <c r="Y105" s="241"/>
      <c r="Z105" s="53"/>
      <c r="AA105" s="53"/>
    </row>
    <row r="106" spans="1:27" ht="78.75" customHeight="1">
      <c r="A106" s="30" t="e">
        <f>#REF!</f>
        <v>#REF!</v>
      </c>
      <c r="B106" s="186" t="e">
        <f>#REF!</f>
        <v>#REF!</v>
      </c>
      <c r="C106" s="37" t="e">
        <f>#REF!</f>
        <v>#REF!</v>
      </c>
      <c r="D106" s="35" t="e">
        <f>#REF!</f>
        <v>#REF!</v>
      </c>
      <c r="E106" s="12">
        <f>$T$12</f>
        <v>1.0059</v>
      </c>
      <c r="F106" s="8">
        <f>T4</f>
        <v>0.4</v>
      </c>
      <c r="G106" s="10" t="e">
        <f>((D106*E106*F106)/12)*$G$25</f>
        <v>#REF!</v>
      </c>
      <c r="H106" s="10" t="e">
        <f>(D106*E106*F106)/12+G106</f>
        <v>#REF!</v>
      </c>
      <c r="I106" s="39">
        <f>$T$2</f>
        <v>167.3</v>
      </c>
      <c r="J106" s="48" t="e">
        <f>H106/I106</f>
        <v>#REF!</v>
      </c>
      <c r="K106" s="20"/>
      <c r="L106" s="134" t="e">
        <f>#REF!</f>
        <v>#REF!</v>
      </c>
      <c r="M106" s="135">
        <f>$M$24</f>
        <v>0.1</v>
      </c>
      <c r="N106" s="125">
        <f>$T$3</f>
        <v>1.19</v>
      </c>
      <c r="O106" s="136" t="e">
        <f>((L106*M106*N106)/12)*$O$25</f>
        <v>#REF!</v>
      </c>
      <c r="P106" s="136" t="e">
        <f>(L106*M106*N106)/12+O106</f>
        <v>#REF!</v>
      </c>
      <c r="Q106" s="127">
        <f>$T$2</f>
        <v>167.3</v>
      </c>
      <c r="R106" s="137" t="e">
        <f>P106/Q106</f>
        <v>#REF!</v>
      </c>
      <c r="T106" s="143" t="e">
        <f>#REF!</f>
        <v>#REF!</v>
      </c>
      <c r="U106" s="144">
        <f t="shared" si="4"/>
        <v>1.15</v>
      </c>
      <c r="V106" s="146" t="e">
        <f>(T106*U106)*$V$25</f>
        <v>#REF!</v>
      </c>
      <c r="W106" s="146" t="e">
        <f>(T106*U106)+V106</f>
        <v>#REF!</v>
      </c>
      <c r="X106" s="147">
        <f>$T$2</f>
        <v>167.3</v>
      </c>
      <c r="Y106" s="148" t="e">
        <f>W106/X106</f>
        <v>#REF!</v>
      </c>
      <c r="Z106" s="53" t="e">
        <f>J106-Y106</f>
        <v>#REF!</v>
      </c>
      <c r="AA106" s="53" t="e">
        <f>J106-R106</f>
        <v>#REF!</v>
      </c>
    </row>
    <row r="107" spans="1:27" ht="52.5" customHeight="1">
      <c r="A107" s="30" t="e">
        <f>#REF!</f>
        <v>#REF!</v>
      </c>
      <c r="B107" s="186" t="e">
        <f>#REF!</f>
        <v>#REF!</v>
      </c>
      <c r="C107" s="37" t="e">
        <f>#REF!</f>
        <v>#REF!</v>
      </c>
      <c r="D107" s="35" t="e">
        <f>#REF!</f>
        <v>#REF!</v>
      </c>
      <c r="E107" s="12">
        <f>$T$12</f>
        <v>1.0059</v>
      </c>
      <c r="F107" s="8">
        <f>$T$3</f>
        <v>1.19</v>
      </c>
      <c r="G107" s="10" t="e">
        <f>((D107*E107*F107)/12)*$G$25</f>
        <v>#REF!</v>
      </c>
      <c r="H107" s="10" t="e">
        <f>(D107*E107*F107)/12+G107</f>
        <v>#REF!</v>
      </c>
      <c r="I107" s="39">
        <f>$T$2</f>
        <v>167.3</v>
      </c>
      <c r="J107" s="48" t="e">
        <f>H107/I107</f>
        <v>#REF!</v>
      </c>
      <c r="K107" s="21"/>
      <c r="L107" s="134" t="e">
        <f>#REF!</f>
        <v>#REF!</v>
      </c>
      <c r="M107" s="135">
        <f>$M$24</f>
        <v>0.1</v>
      </c>
      <c r="N107" s="125">
        <f>$T$3</f>
        <v>1.19</v>
      </c>
      <c r="O107" s="136" t="e">
        <f>((L107*M107*N107)/12)*$O$25</f>
        <v>#REF!</v>
      </c>
      <c r="P107" s="136" t="e">
        <f>(L107*M107*N107)/12+O107</f>
        <v>#REF!</v>
      </c>
      <c r="Q107" s="127">
        <f>$T$2</f>
        <v>167.3</v>
      </c>
      <c r="R107" s="137" t="e">
        <f>P107/Q107</f>
        <v>#REF!</v>
      </c>
      <c r="T107" s="143" t="e">
        <f>#REF!</f>
        <v>#REF!</v>
      </c>
      <c r="U107" s="144">
        <f t="shared" si="4"/>
        <v>1.15</v>
      </c>
      <c r="V107" s="146" t="e">
        <f>(T107*U107)*$V$25</f>
        <v>#REF!</v>
      </c>
      <c r="W107" s="146" t="e">
        <f>(T107*U107)+V107</f>
        <v>#REF!</v>
      </c>
      <c r="X107" s="147">
        <f>$T$2</f>
        <v>167.3</v>
      </c>
      <c r="Y107" s="148" t="e">
        <f>W107/X107</f>
        <v>#REF!</v>
      </c>
      <c r="Z107" s="53" t="e">
        <f>J107-Y107</f>
        <v>#REF!</v>
      </c>
      <c r="AA107" s="53" t="e">
        <f>R107-J107</f>
        <v>#REF!</v>
      </c>
    </row>
    <row r="108" spans="1:27" ht="12" customHeight="1">
      <c r="A108" s="187" t="e">
        <f>#REF!</f>
        <v>#REF!</v>
      </c>
      <c r="B108" s="186" t="e">
        <f>#REF!</f>
        <v>#REF!</v>
      </c>
      <c r="C108" s="81" t="e">
        <f>#REF!</f>
        <v>#REF!</v>
      </c>
      <c r="D108" s="181" t="e">
        <f>#REF!</f>
        <v>#REF!</v>
      </c>
      <c r="E108" s="124">
        <f>$T$12</f>
        <v>1.0059</v>
      </c>
      <c r="F108" s="130">
        <f>$T$3</f>
        <v>1.19</v>
      </c>
      <c r="G108" s="155" t="e">
        <f>((D108*E108*F108)/12)*$G$25</f>
        <v>#REF!</v>
      </c>
      <c r="H108" s="155" t="e">
        <f>(D108*E108*F108)/12+G108</f>
        <v>#REF!</v>
      </c>
      <c r="I108" s="132">
        <f>$T$2</f>
        <v>167.3</v>
      </c>
      <c r="J108" s="156" t="e">
        <f>H108/I108</f>
        <v>#REF!</v>
      </c>
      <c r="K108" s="21"/>
      <c r="L108" s="44" t="e">
        <f>#REF!</f>
        <v>#REF!</v>
      </c>
      <c r="M108" s="3">
        <f>$M$24</f>
        <v>0.1</v>
      </c>
      <c r="N108" s="8">
        <f>$T$3</f>
        <v>1.19</v>
      </c>
      <c r="O108" s="10" t="e">
        <f>((L108*M108*N108)/12)*$O$25</f>
        <v>#REF!</v>
      </c>
      <c r="P108" s="10" t="e">
        <f>(L108*M108*N108)/12+O108</f>
        <v>#REF!</v>
      </c>
      <c r="Q108" s="39">
        <f>$T$2</f>
        <v>167.3</v>
      </c>
      <c r="R108" s="51" t="e">
        <f>P108/Q108</f>
        <v>#REF!</v>
      </c>
      <c r="T108" s="143" t="e">
        <f>#REF!</f>
        <v>#REF!</v>
      </c>
      <c r="U108" s="135">
        <f>(1+15/100)</f>
        <v>1.15</v>
      </c>
      <c r="V108" s="126" t="e">
        <f>(T108*U108)*$V$25</f>
        <v>#REF!</v>
      </c>
      <c r="W108" s="126" t="e">
        <f>(T108*U108)+V108</f>
        <v>#REF!</v>
      </c>
      <c r="X108" s="127">
        <f>$T$2</f>
        <v>167.3</v>
      </c>
      <c r="Y108" s="172" t="e">
        <f>W108/X108</f>
        <v>#REF!</v>
      </c>
      <c r="Z108" s="53"/>
      <c r="AA108" s="53"/>
    </row>
    <row r="109" spans="1:27" ht="12" customHeight="1" thickBot="1">
      <c r="A109" s="117" t="e">
        <f>#REF!</f>
        <v>#REF!</v>
      </c>
      <c r="B109" s="111" t="e">
        <f>#REF!</f>
        <v>#REF!</v>
      </c>
      <c r="C109" s="112" t="e">
        <f>#REF!</f>
        <v>#REF!</v>
      </c>
      <c r="D109" s="181" t="e">
        <f>#REF!</f>
        <v>#REF!</v>
      </c>
      <c r="E109" s="157">
        <f>$T$12</f>
        <v>1.0059</v>
      </c>
      <c r="F109" s="158">
        <f>$T$3</f>
        <v>1.19</v>
      </c>
      <c r="G109" s="159" t="e">
        <f>((D109*E109*F109)/12)*$G$25</f>
        <v>#REF!</v>
      </c>
      <c r="H109" s="159" t="e">
        <f>(D109*E109*F109)/12+G109</f>
        <v>#REF!</v>
      </c>
      <c r="I109" s="160">
        <f>$T$2</f>
        <v>167.3</v>
      </c>
      <c r="J109" s="161" t="e">
        <f>H109/I109</f>
        <v>#REF!</v>
      </c>
      <c r="K109" s="21"/>
      <c r="L109" s="44" t="e">
        <f>#REF!</f>
        <v>#REF!</v>
      </c>
      <c r="M109" s="113">
        <f>$M$24</f>
        <v>0.1</v>
      </c>
      <c r="N109" s="79">
        <f>$T$3</f>
        <v>1.19</v>
      </c>
      <c r="O109" s="114" t="e">
        <f>((L109*M109*N109)/12)*$O$25</f>
        <v>#REF!</v>
      </c>
      <c r="P109" s="114" t="e">
        <f>(L109*M109*N109)/12+O109</f>
        <v>#REF!</v>
      </c>
      <c r="Q109" s="80">
        <f>$T$2</f>
        <v>167.3</v>
      </c>
      <c r="R109" s="115" t="e">
        <f>P109/Q109</f>
        <v>#REF!</v>
      </c>
      <c r="T109" s="143" t="e">
        <f>#REF!</f>
        <v>#REF!</v>
      </c>
      <c r="U109" s="144">
        <f t="shared" si="4"/>
        <v>1.15</v>
      </c>
      <c r="V109" s="150" t="e">
        <f>(T109*U109)*$V$25</f>
        <v>#REF!</v>
      </c>
      <c r="W109" s="150" t="e">
        <f>(T109*U109)+V109</f>
        <v>#REF!</v>
      </c>
      <c r="X109" s="147">
        <f>$T$2</f>
        <v>167.3</v>
      </c>
      <c r="Y109" s="171" t="e">
        <f>W109/X109</f>
        <v>#REF!</v>
      </c>
      <c r="Z109" s="53"/>
      <c r="AA109" s="53"/>
    </row>
    <row r="110" spans="1:27" ht="14.25" customHeight="1">
      <c r="A110" s="236" t="str">
        <f>U7</f>
        <v>Тракторы  (группа 2)</v>
      </c>
      <c r="B110" s="237"/>
      <c r="C110" s="237"/>
      <c r="D110" s="237"/>
      <c r="E110" s="237"/>
      <c r="F110" s="237"/>
      <c r="G110" s="237"/>
      <c r="H110" s="237"/>
      <c r="I110" s="237"/>
      <c r="J110" s="238"/>
      <c r="K110" s="20"/>
      <c r="L110" s="236" t="str">
        <f>A110</f>
        <v>Тракторы  (группа 2)</v>
      </c>
      <c r="M110" s="237"/>
      <c r="N110" s="237"/>
      <c r="O110" s="237"/>
      <c r="P110" s="237"/>
      <c r="Q110" s="237"/>
      <c r="R110" s="238"/>
      <c r="T110" s="239" t="str">
        <f>L110</f>
        <v>Тракторы  (группа 2)</v>
      </c>
      <c r="U110" s="240"/>
      <c r="V110" s="240"/>
      <c r="W110" s="240"/>
      <c r="X110" s="240"/>
      <c r="Y110" s="241"/>
      <c r="Z110" s="53"/>
      <c r="AA110" s="53"/>
    </row>
    <row r="111" spans="1:27" ht="12.75" customHeight="1">
      <c r="A111" s="30" t="e">
        <f>#REF!</f>
        <v>#REF!</v>
      </c>
      <c r="B111" s="25" t="e">
        <f>#REF!</f>
        <v>#REF!</v>
      </c>
      <c r="C111" s="37" t="e">
        <f>#REF!</f>
        <v>#REF!</v>
      </c>
      <c r="D111" s="153" t="e">
        <f>#REF!</f>
        <v>#REF!</v>
      </c>
      <c r="E111" s="124">
        <f>$T$7</f>
        <v>1</v>
      </c>
      <c r="F111" s="125">
        <f>$T$3</f>
        <v>1.19</v>
      </c>
      <c r="G111" s="126" t="e">
        <f>((D111*E111*F111)/12)*$G$25</f>
        <v>#REF!</v>
      </c>
      <c r="H111" s="126" t="e">
        <f>(D111*E111*F111)/12+G111</f>
        <v>#REF!</v>
      </c>
      <c r="I111" s="127">
        <f>$T$2</f>
        <v>167.3</v>
      </c>
      <c r="J111" s="128" t="e">
        <f>H111/I111</f>
        <v>#REF!</v>
      </c>
      <c r="K111" s="21"/>
      <c r="L111" s="44" t="e">
        <f>#REF!</f>
        <v>#REF!</v>
      </c>
      <c r="M111" s="3">
        <f>$M$24</f>
        <v>0.1</v>
      </c>
      <c r="N111" s="8">
        <f>$T$3</f>
        <v>1.19</v>
      </c>
      <c r="O111" s="10" t="e">
        <f>((L111*M111*N111)/12)*$O$25</f>
        <v>#REF!</v>
      </c>
      <c r="P111" s="10" t="e">
        <f>(L111*M111*N111)/12+O111</f>
        <v>#REF!</v>
      </c>
      <c r="Q111" s="39">
        <f>$T$2</f>
        <v>167.3</v>
      </c>
      <c r="R111" s="51" t="e">
        <f>P111/Q111</f>
        <v>#REF!</v>
      </c>
      <c r="T111" s="143" t="e">
        <f>#REF!</f>
        <v>#REF!</v>
      </c>
      <c r="U111" s="144">
        <f t="shared" si="4"/>
        <v>1.15</v>
      </c>
      <c r="V111" s="150" t="e">
        <f>(T111*U111)*$V$25</f>
        <v>#REF!</v>
      </c>
      <c r="W111" s="150" t="e">
        <f>(T111*U111)+V111</f>
        <v>#REF!</v>
      </c>
      <c r="X111" s="147">
        <f>$T$2</f>
        <v>167.3</v>
      </c>
      <c r="Y111" s="171" t="e">
        <f>W111/X111</f>
        <v>#REF!</v>
      </c>
      <c r="Z111" s="53"/>
      <c r="AA111" s="53"/>
    </row>
    <row r="112" spans="1:27" ht="12.75" customHeight="1">
      <c r="A112" s="30" t="e">
        <f>#REF!</f>
        <v>#REF!</v>
      </c>
      <c r="B112" s="25" t="e">
        <f>#REF!</f>
        <v>#REF!</v>
      </c>
      <c r="C112" s="37" t="e">
        <f>#REF!</f>
        <v>#REF!</v>
      </c>
      <c r="D112" s="153" t="e">
        <f>#REF!</f>
        <v>#REF!</v>
      </c>
      <c r="E112" s="124">
        <f>$T$7</f>
        <v>1</v>
      </c>
      <c r="F112" s="125">
        <f>$T$3</f>
        <v>1.19</v>
      </c>
      <c r="G112" s="126" t="e">
        <f>((D112*E112*F112)/12)*$G$25</f>
        <v>#REF!</v>
      </c>
      <c r="H112" s="126" t="e">
        <f>(D112*E112*F112)/12+G112</f>
        <v>#REF!</v>
      </c>
      <c r="I112" s="127">
        <f>$T$2</f>
        <v>167.3</v>
      </c>
      <c r="J112" s="128" t="e">
        <f>H112/I112</f>
        <v>#REF!</v>
      </c>
      <c r="K112" s="21"/>
      <c r="L112" s="44" t="e">
        <f>#REF!</f>
        <v>#REF!</v>
      </c>
      <c r="M112" s="3">
        <f>$M$24</f>
        <v>0.1</v>
      </c>
      <c r="N112" s="8">
        <f>$T$3</f>
        <v>1.19</v>
      </c>
      <c r="O112" s="10" t="e">
        <f>((L112*M112*N112)/12)*$O$25</f>
        <v>#REF!</v>
      </c>
      <c r="P112" s="10" t="e">
        <f>(L112*M112*N112)/12+O112</f>
        <v>#REF!</v>
      </c>
      <c r="Q112" s="39">
        <f>$T$2</f>
        <v>167.3</v>
      </c>
      <c r="R112" s="51" t="e">
        <f>P112/Q112</f>
        <v>#REF!</v>
      </c>
      <c r="T112" s="143" t="e">
        <f>#REF!</f>
        <v>#REF!</v>
      </c>
      <c r="U112" s="135">
        <f t="shared" si="4"/>
        <v>1.15</v>
      </c>
      <c r="V112" s="126" t="e">
        <f>(T112*U112)*$V$25</f>
        <v>#REF!</v>
      </c>
      <c r="W112" s="126" t="e">
        <f>(T112*U112)+V112</f>
        <v>#REF!</v>
      </c>
      <c r="X112" s="127">
        <f>$T$2</f>
        <v>167.3</v>
      </c>
      <c r="Y112" s="172" t="e">
        <f>W112/X112</f>
        <v>#REF!</v>
      </c>
      <c r="Z112" s="53"/>
      <c r="AA112" s="53"/>
    </row>
    <row r="113" spans="1:27" ht="12.75" customHeight="1" thickBot="1">
      <c r="A113" s="108" t="e">
        <f>#REF!</f>
        <v>#REF!</v>
      </c>
      <c r="B113" s="82" t="e">
        <f>#REF!</f>
        <v>#REF!</v>
      </c>
      <c r="C113" s="69" t="e">
        <f>#REF!</f>
        <v>#REF!</v>
      </c>
      <c r="D113" s="184" t="e">
        <f>#REF!</f>
        <v>#REF!</v>
      </c>
      <c r="E113" s="162">
        <f>$T$7</f>
        <v>1</v>
      </c>
      <c r="F113" s="163">
        <f>$T$3</f>
        <v>1.19</v>
      </c>
      <c r="G113" s="164" t="e">
        <f>((D113*E113*F113)/12)*$G$25</f>
        <v>#REF!</v>
      </c>
      <c r="H113" s="164" t="e">
        <f>(D113*E113*F113)/12+G113</f>
        <v>#REF!</v>
      </c>
      <c r="I113" s="165">
        <f>$T$2</f>
        <v>167.3</v>
      </c>
      <c r="J113" s="166" t="e">
        <f>H113/I113</f>
        <v>#REF!</v>
      </c>
      <c r="K113" s="21"/>
      <c r="L113" s="45" t="e">
        <f>#REF!</f>
        <v>#REF!</v>
      </c>
      <c r="M113" s="46">
        <f>$M$24</f>
        <v>0.1</v>
      </c>
      <c r="N113" s="31">
        <f>$T$3</f>
        <v>1.19</v>
      </c>
      <c r="O113" s="47" t="e">
        <f>((L113*M113*N113)/12)*$O$25</f>
        <v>#REF!</v>
      </c>
      <c r="P113" s="47" t="e">
        <f>(L113*M113*N113)/12+O113</f>
        <v>#REF!</v>
      </c>
      <c r="Q113" s="40">
        <f>$T$2</f>
        <v>167.3</v>
      </c>
      <c r="R113" s="52" t="e">
        <f>P113/Q113</f>
        <v>#REF!</v>
      </c>
      <c r="T113" s="178" t="e">
        <f>#REF!</f>
        <v>#REF!</v>
      </c>
      <c r="U113" s="182">
        <f t="shared" si="4"/>
        <v>1.15</v>
      </c>
      <c r="V113" s="164" t="e">
        <f>(T113*U113)*$V$25</f>
        <v>#REF!</v>
      </c>
      <c r="W113" s="164" t="e">
        <f>(T113*U113)+V113</f>
        <v>#REF!</v>
      </c>
      <c r="X113" s="165">
        <f>$T$2</f>
        <v>167.3</v>
      </c>
      <c r="Y113" s="183" t="e">
        <f>W113/X113</f>
        <v>#REF!</v>
      </c>
      <c r="Z113" s="53"/>
      <c r="AA113" s="53"/>
    </row>
    <row r="115" spans="1:3" ht="17.25" customHeight="1">
      <c r="A115" s="6"/>
      <c r="B115" s="7"/>
      <c r="C115" s="6"/>
    </row>
    <row r="116" spans="1:17" s="16" customFormat="1" ht="17.25" customHeight="1">
      <c r="A116" s="19"/>
      <c r="B116" s="234" t="s">
        <v>5</v>
      </c>
      <c r="C116" s="234"/>
      <c r="D116" s="234"/>
      <c r="K116" s="19"/>
      <c r="O116" s="235" t="s">
        <v>75</v>
      </c>
      <c r="P116" s="235"/>
      <c r="Q116" s="235"/>
    </row>
    <row r="117" spans="1:17" ht="17.25" customHeight="1">
      <c r="A117" s="6"/>
      <c r="B117" s="7"/>
      <c r="C117" s="7"/>
      <c r="D117" s="1"/>
      <c r="O117" s="1"/>
      <c r="P117" s="1"/>
      <c r="Q117" s="1"/>
    </row>
    <row r="118" spans="1:17" s="16" customFormat="1" ht="17.25" customHeight="1">
      <c r="A118" s="19"/>
      <c r="B118" s="234" t="s">
        <v>185</v>
      </c>
      <c r="C118" s="234"/>
      <c r="D118" s="234"/>
      <c r="K118" s="19"/>
      <c r="O118" s="235" t="s">
        <v>66</v>
      </c>
      <c r="P118" s="235"/>
      <c r="Q118" s="235"/>
    </row>
  </sheetData>
  <sheetProtection/>
  <mergeCells count="96">
    <mergeCell ref="Q1:R1"/>
    <mergeCell ref="U1:X1"/>
    <mergeCell ref="U2:X2"/>
    <mergeCell ref="O3:R3"/>
    <mergeCell ref="U3:X3"/>
    <mergeCell ref="O4:R4"/>
    <mergeCell ref="O5:R5"/>
    <mergeCell ref="O7:R7"/>
    <mergeCell ref="U7:AD7"/>
    <mergeCell ref="U8:AD8"/>
    <mergeCell ref="A9:R9"/>
    <mergeCell ref="U9:AD9"/>
    <mergeCell ref="A10:R10"/>
    <mergeCell ref="U10:AD10"/>
    <mergeCell ref="A11:R11"/>
    <mergeCell ref="U11:AD11"/>
    <mergeCell ref="A12:R12"/>
    <mergeCell ref="U12:AD12"/>
    <mergeCell ref="U13:AD13"/>
    <mergeCell ref="B14:R14"/>
    <mergeCell ref="U14:AD14"/>
    <mergeCell ref="D15:J15"/>
    <mergeCell ref="L15:R15"/>
    <mergeCell ref="U15:AD15"/>
    <mergeCell ref="U19:Y19"/>
    <mergeCell ref="E20:J20"/>
    <mergeCell ref="M20:R20"/>
    <mergeCell ref="U20:Y20"/>
    <mergeCell ref="D16:J16"/>
    <mergeCell ref="L16:R16"/>
    <mergeCell ref="T16:Y16"/>
    <mergeCell ref="E18:J18"/>
    <mergeCell ref="M18:R18"/>
    <mergeCell ref="U18:Y18"/>
    <mergeCell ref="C24:C25"/>
    <mergeCell ref="D24:D25"/>
    <mergeCell ref="H24:H25"/>
    <mergeCell ref="L24:L25"/>
    <mergeCell ref="E19:J19"/>
    <mergeCell ref="M19:R19"/>
    <mergeCell ref="E21:J21"/>
    <mergeCell ref="M21:R21"/>
    <mergeCell ref="R24:R25"/>
    <mergeCell ref="T24:T25"/>
    <mergeCell ref="U21:Y21"/>
    <mergeCell ref="E22:J22"/>
    <mergeCell ref="M22:R22"/>
    <mergeCell ref="M24:M25"/>
    <mergeCell ref="W24:W25"/>
    <mergeCell ref="X24:X25"/>
    <mergeCell ref="Y24:Y25"/>
    <mergeCell ref="A26:J26"/>
    <mergeCell ref="L26:R26"/>
    <mergeCell ref="T26:Y26"/>
    <mergeCell ref="I24:I25"/>
    <mergeCell ref="J24:J25"/>
    <mergeCell ref="P24:P25"/>
    <mergeCell ref="Q24:Q25"/>
    <mergeCell ref="A24:A25"/>
    <mergeCell ref="B24:B25"/>
    <mergeCell ref="A54:A55"/>
    <mergeCell ref="A61:A62"/>
    <mergeCell ref="A63:A64"/>
    <mergeCell ref="A65:J65"/>
    <mergeCell ref="L65:R65"/>
    <mergeCell ref="T65:Y65"/>
    <mergeCell ref="A67:J67"/>
    <mergeCell ref="L67:R67"/>
    <mergeCell ref="T67:Y67"/>
    <mergeCell ref="A72:J72"/>
    <mergeCell ref="L72:R72"/>
    <mergeCell ref="T72:Y72"/>
    <mergeCell ref="A80:A81"/>
    <mergeCell ref="A82:A83"/>
    <mergeCell ref="A85:A87"/>
    <mergeCell ref="A88:A91"/>
    <mergeCell ref="A92:J92"/>
    <mergeCell ref="L92:R92"/>
    <mergeCell ref="T110:Y110"/>
    <mergeCell ref="T92:Y92"/>
    <mergeCell ref="A100:J100"/>
    <mergeCell ref="L100:R100"/>
    <mergeCell ref="T100:Y100"/>
    <mergeCell ref="A103:J103"/>
    <mergeCell ref="L103:R103"/>
    <mergeCell ref="T103:Y103"/>
    <mergeCell ref="B116:D116"/>
    <mergeCell ref="O116:Q116"/>
    <mergeCell ref="B118:D118"/>
    <mergeCell ref="O118:Q118"/>
    <mergeCell ref="U4:X4"/>
    <mergeCell ref="A105:J105"/>
    <mergeCell ref="L105:R105"/>
    <mergeCell ref="T105:Y105"/>
    <mergeCell ref="A110:J110"/>
    <mergeCell ref="L110:R110"/>
  </mergeCells>
  <printOptions/>
  <pageMargins left="0.2362204724409449" right="0.2362204724409449" top="0.1968503937007874" bottom="0.1968503937007874" header="0.15748031496062992" footer="0.15748031496062992"/>
  <pageSetup horizontalDpi="600" verticalDpi="600" orientation="landscape" paperSize="9" scale="70" r:id="rId3"/>
  <rowBreaks count="1" manualBreakCount="1">
    <brk id="91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ВПКиТС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Кузьмина Н.И.</dc:creator>
  <cp:keywords/>
  <dc:description/>
  <cp:lastModifiedBy>user</cp:lastModifiedBy>
  <cp:lastPrinted>2019-04-04T11:04:17Z</cp:lastPrinted>
  <dcterms:created xsi:type="dcterms:W3CDTF">1999-08-03T12:23:14Z</dcterms:created>
  <dcterms:modified xsi:type="dcterms:W3CDTF">2019-04-18T05:04:21Z</dcterms:modified>
  <cp:category/>
  <cp:version/>
  <cp:contentType/>
  <cp:contentStatus/>
</cp:coreProperties>
</file>